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C47406A5-C79A-4510-AFE3-7E0FE3971EE7}" xr6:coauthVersionLast="47" xr6:coauthVersionMax="47" xr10:uidLastSave="{00000000-0000-0000-0000-000000000000}"/>
  <bookViews>
    <workbookView xWindow="38280" yWindow="-120" windowWidth="38640" windowHeight="21120" tabRatio="719" activeTab="7" xr2:uid="{00000000-000D-0000-FFFF-FFFF00000000}"/>
  </bookViews>
  <sheets>
    <sheet name="Anleitung" sheetId="1" r:id="rId1"/>
    <sheet name="Reinigungsturnus" sheetId="2" r:id="rId2"/>
    <sheet name="LV öffentliche Einrichtungen" sheetId="20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Grundreinigung'!$A$8:$T$137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Reinigungsturnus!$A$5:$A$21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Grundreinigung'!$A$8:$T$99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10" l="1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H25" i="9"/>
  <c r="H24" i="9"/>
  <c r="E24" i="9"/>
  <c r="H23" i="9"/>
  <c r="E23" i="9"/>
  <c r="H22" i="9"/>
  <c r="E22" i="9"/>
  <c r="H21" i="9"/>
  <c r="E21" i="9"/>
  <c r="H20" i="9"/>
  <c r="H26" i="9"/>
  <c r="E20" i="9"/>
  <c r="G18" i="9"/>
  <c r="D18" i="9"/>
  <c r="D25" i="9"/>
  <c r="H17" i="9"/>
  <c r="H18" i="9"/>
  <c r="E17" i="9"/>
  <c r="E18" i="9"/>
  <c r="E16" i="9"/>
  <c r="E15" i="9"/>
  <c r="H14" i="9"/>
  <c r="E14" i="9"/>
  <c r="H13" i="9"/>
  <c r="E13" i="9"/>
  <c r="E25" i="10"/>
  <c r="E26" i="10"/>
  <c r="E47" i="10"/>
  <c r="E49" i="10"/>
  <c r="E51" i="10"/>
  <c r="D53" i="10"/>
  <c r="H25" i="10"/>
  <c r="H26" i="10"/>
  <c r="H47" i="10"/>
  <c r="H49" i="10"/>
  <c r="H51" i="10"/>
  <c r="G53" i="10"/>
  <c r="H47" i="9"/>
  <c r="H49" i="9"/>
  <c r="H51" i="9"/>
  <c r="G53" i="9"/>
  <c r="E25" i="9"/>
  <c r="E26" i="9"/>
  <c r="E47" i="9"/>
  <c r="E49" i="9"/>
  <c r="E51" i="9"/>
  <c r="D53" i="9"/>
  <c r="D26" i="9"/>
  <c r="D47" i="9"/>
  <c r="D49" i="9"/>
  <c r="D51" i="9"/>
  <c r="G26" i="9"/>
  <c r="G47" i="9"/>
  <c r="G49" i="9"/>
  <c r="G51" i="9"/>
  <c r="J107" i="6"/>
  <c r="L107" i="6"/>
  <c r="O107" i="6"/>
  <c r="J108" i="6"/>
  <c r="L108" i="6"/>
  <c r="O108" i="6"/>
  <c r="J109" i="6"/>
  <c r="L109" i="6"/>
  <c r="O109" i="6"/>
  <c r="J110" i="6"/>
  <c r="L110" i="6"/>
  <c r="O110" i="6"/>
  <c r="J111" i="6"/>
  <c r="L111" i="6"/>
  <c r="O111" i="6"/>
  <c r="J112" i="6"/>
  <c r="L112" i="6"/>
  <c r="O112" i="6"/>
  <c r="J113" i="6"/>
  <c r="L113" i="6"/>
  <c r="O113" i="6"/>
  <c r="J114" i="6"/>
  <c r="L114" i="6"/>
  <c r="O114" i="6"/>
  <c r="J115" i="6"/>
  <c r="L115" i="6"/>
  <c r="O115" i="6"/>
  <c r="J116" i="6"/>
  <c r="L116" i="6"/>
  <c r="O116" i="6"/>
  <c r="J117" i="6"/>
  <c r="L117" i="6"/>
  <c r="O117" i="6"/>
  <c r="J118" i="6"/>
  <c r="L118" i="6"/>
  <c r="O118" i="6"/>
  <c r="J119" i="6"/>
  <c r="L119" i="6"/>
  <c r="O119" i="6"/>
  <c r="J120" i="6"/>
  <c r="L120" i="6"/>
  <c r="O120" i="6"/>
  <c r="J121" i="6"/>
  <c r="L121" i="6"/>
  <c r="O121" i="6"/>
  <c r="J122" i="6"/>
  <c r="L122" i="6"/>
  <c r="O122" i="6"/>
  <c r="J123" i="6"/>
  <c r="L123" i="6"/>
  <c r="O123" i="6"/>
  <c r="J124" i="6"/>
  <c r="L124" i="6"/>
  <c r="O124" i="6"/>
  <c r="J125" i="6"/>
  <c r="L125" i="6"/>
  <c r="O125" i="6"/>
  <c r="J126" i="6"/>
  <c r="L126" i="6"/>
  <c r="O126" i="6"/>
  <c r="J127" i="6"/>
  <c r="L127" i="6"/>
  <c r="O127" i="6"/>
  <c r="J128" i="6"/>
  <c r="L128" i="6"/>
  <c r="O128" i="6"/>
  <c r="J129" i="6"/>
  <c r="L129" i="6"/>
  <c r="O129" i="6"/>
  <c r="J130" i="6"/>
  <c r="L130" i="6"/>
  <c r="O130" i="6"/>
  <c r="J131" i="6"/>
  <c r="L131" i="6"/>
  <c r="O131" i="6"/>
  <c r="J132" i="6"/>
  <c r="L132" i="6"/>
  <c r="O132" i="6"/>
  <c r="J133" i="6"/>
  <c r="L133" i="6"/>
  <c r="O133" i="6"/>
  <c r="J134" i="6"/>
  <c r="L134" i="6"/>
  <c r="O134" i="6"/>
  <c r="J135" i="6"/>
  <c r="L135" i="6"/>
  <c r="O135" i="6"/>
  <c r="J136" i="6"/>
  <c r="L136" i="6"/>
  <c r="O136" i="6"/>
  <c r="J106" i="6"/>
  <c r="L106" i="6"/>
  <c r="O106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1" i="6"/>
  <c r="J9" i="6"/>
  <c r="A9" i="6"/>
  <c r="M106" i="6"/>
  <c r="N106" i="6"/>
  <c r="Q137" i="6"/>
  <c r="C12" i="7"/>
  <c r="M134" i="6"/>
  <c r="N134" i="6"/>
  <c r="M133" i="6"/>
  <c r="N133" i="6"/>
  <c r="M121" i="6"/>
  <c r="N121" i="6"/>
  <c r="M109" i="6"/>
  <c r="N109" i="6"/>
  <c r="M113" i="6"/>
  <c r="N113" i="6"/>
  <c r="M110" i="6"/>
  <c r="N110" i="6"/>
  <c r="M112" i="6"/>
  <c r="N112" i="6"/>
  <c r="M123" i="6"/>
  <c r="N123" i="6"/>
  <c r="M132" i="6"/>
  <c r="N132" i="6"/>
  <c r="M120" i="6"/>
  <c r="N120" i="6"/>
  <c r="M108" i="6"/>
  <c r="N108" i="6"/>
  <c r="M126" i="6"/>
  <c r="N126" i="6"/>
  <c r="M122" i="6"/>
  <c r="N122" i="6"/>
  <c r="M131" i="6"/>
  <c r="N131" i="6"/>
  <c r="M119" i="6"/>
  <c r="N119" i="6"/>
  <c r="M107" i="6"/>
  <c r="N107" i="6"/>
  <c r="M128" i="6"/>
  <c r="N128" i="6"/>
  <c r="M127" i="6"/>
  <c r="N127" i="6"/>
  <c r="M130" i="6"/>
  <c r="N130" i="6"/>
  <c r="M114" i="6"/>
  <c r="N114" i="6"/>
  <c r="M125" i="6"/>
  <c r="N125" i="6"/>
  <c r="M116" i="6"/>
  <c r="N116" i="6"/>
  <c r="M135" i="6"/>
  <c r="N135" i="6"/>
  <c r="M124" i="6"/>
  <c r="N124" i="6"/>
  <c r="M115" i="6"/>
  <c r="N115" i="6"/>
  <c r="M136" i="6"/>
  <c r="N136" i="6"/>
  <c r="M111" i="6"/>
  <c r="N111" i="6"/>
  <c r="M129" i="6"/>
  <c r="N129" i="6"/>
  <c r="M117" i="6"/>
  <c r="N117" i="6"/>
  <c r="M118" i="6"/>
  <c r="N118" i="6"/>
  <c r="L137" i="6"/>
  <c r="B11" i="7"/>
  <c r="C11" i="7"/>
  <c r="R137" i="6"/>
  <c r="D12" i="7"/>
  <c r="N137" i="6"/>
  <c r="D11" i="7"/>
  <c r="M137" i="6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<sst xmlns="http://schemas.openxmlformats.org/spreadsheetml/2006/main" count="1390" uniqueCount="523">
  <si>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</si>
  <si>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</si>
  <si>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</si>
  <si>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</si>
  <si>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</si>
  <si>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</si>
  <si>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</si>
  <si>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</si>
  <si>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</si>
  <si>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</si>
  <si>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Bedeutung</t>
  </si>
  <si>
    <t>Jahres- reinigungstage</t>
  </si>
  <si>
    <t>1M</t>
  </si>
  <si>
    <t>1 x monatlich</t>
  </si>
  <si>
    <t>2M</t>
  </si>
  <si>
    <t>2 x monatlich</t>
  </si>
  <si>
    <t>1J</t>
  </si>
  <si>
    <t>1 x jährlich</t>
  </si>
  <si>
    <t>2J</t>
  </si>
  <si>
    <t>2 x jährlich (halbjährlich)</t>
  </si>
  <si>
    <t>3J</t>
  </si>
  <si>
    <t>3 x jährlich</t>
  </si>
  <si>
    <t>4J</t>
  </si>
  <si>
    <t>4 x jährlich (vierteljährlich)</t>
  </si>
  <si>
    <t>6J</t>
  </si>
  <si>
    <t>6 x jährlich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</si>
  <si>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</si>
  <si>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</si>
  <si>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</si>
  <si>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</si>
  <si>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</si>
  <si>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</si>
  <si>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</si>
  <si>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</si>
  <si>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</si>
  <si>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</si>
  <si>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</si>
  <si>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</si>
  <si>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</si>
  <si>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</si>
  <si>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</si>
  <si>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</si>
  <si>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</si>
  <si>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</si>
  <si>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</si>
  <si>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</si>
  <si>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</si>
  <si>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</si>
  <si>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</si>
  <si>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</si>
  <si>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</si>
  <si>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</si>
  <si>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</si>
  <si>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</si>
  <si>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</si>
  <si>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</si>
  <si>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</si>
  <si>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</si>
  <si>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</si>
  <si>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</si>
  <si>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</si>
  <si>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</si>
  <si>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</si>
  <si>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</si>
  <si>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</si>
  <si>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</si>
  <si>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</si>
  <si>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</si>
  <si>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</si>
  <si>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</si>
  <si>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</si>
  <si>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</si>
  <si>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</si>
  <si>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</si>
  <si>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</si>
  <si>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</si>
  <si>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</si>
  <si>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</si>
  <si>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</si>
  <si>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</si>
  <si>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</si>
  <si>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</si>
  <si>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</si>
  <si>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</si>
  <si>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</si>
  <si>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</si>
  <si>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</si>
  <si>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</si>
  <si>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</si>
  <si>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</si>
  <si>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</si>
  <si>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</si>
  <si>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</si>
  <si>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</si>
  <si>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</si>
  <si>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</si>
  <si>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</si>
  <si>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</si>
  <si>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</si>
  <si>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</si>
  <si>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</si>
  <si>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</si>
  <si>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</si>
  <si>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</si>
  <si>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</si>
  <si>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</si>
  <si>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</si>
  <si>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</si>
  <si>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</si>
  <si>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</si>
  <si>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</si>
  <si>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</si>
  <si>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</si>
  <si>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</si>
  <si>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</si>
  <si>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</si>
  <si>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</si>
  <si>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</si>
  <si>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</si>
  <si>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</si>
  <si>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</si>
  <si>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</si>
  <si>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</si>
  <si>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</si>
  <si>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</si>
  <si>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</si>
  <si>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</si>
  <si>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</si>
  <si>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</si>
  <si>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</si>
  <si>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</si>
  <si>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</si>
  <si>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</si>
  <si>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</si>
  <si>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</si>
  <si>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</si>
  <si>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</si>
  <si>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</si>
  <si>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</si>
  <si>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</si>
  <si>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</si>
  <si>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</si>
  <si>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</si>
  <si>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</si>
  <si>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</si>
  <si>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</si>
  <si>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</si>
  <si>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</si>
  <si>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</si>
  <si>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</si>
  <si>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</si>
  <si>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</si>
  <si>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</si>
  <si>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</si>
  <si>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</si>
  <si>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</si>
  <si>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</si>
  <si>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</si>
  <si>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</si>
  <si>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</si>
  <si>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</si>
  <si>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</si>
  <si>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</si>
  <si>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</si>
  <si>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</si>
  <si>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</si>
  <si>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</si>
  <si>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</si>
  <si>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</si>
  <si>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</si>
  <si>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Turnusangabe</t>
  </si>
  <si>
    <t>Reinigungsart</t>
  </si>
  <si>
    <t>Die Personalaufteilung muss 100% ergeben!</t>
  </si>
  <si>
    <t>Die Personalaufteilung muss 100% ergeben</t>
  </si>
  <si>
    <t>Raumnummer</t>
  </si>
  <si>
    <t>Summe</t>
  </si>
  <si>
    <t>Raumbezeichnung</t>
  </si>
  <si>
    <t>SVS GR</t>
  </si>
  <si>
    <t>Spinnweben entfernen</t>
  </si>
  <si>
    <t>Burghausen</t>
  </si>
  <si>
    <t>Stadtsaal</t>
  </si>
  <si>
    <t>Sonntagsreinigung</t>
  </si>
  <si>
    <t>12J</t>
  </si>
  <si>
    <t>26J</t>
  </si>
  <si>
    <t>52J</t>
  </si>
  <si>
    <t>78J</t>
  </si>
  <si>
    <t>104J</t>
  </si>
  <si>
    <t>54J</t>
  </si>
  <si>
    <t>Turnus Boden- reinigung in Tagen pro Jahr</t>
  </si>
  <si>
    <t>Die Reinigung erfolgt nach Absprache</t>
  </si>
  <si>
    <t>Leistungsverzeichnis / Arbeiten und Turnus für die Unterhaltsreinigung öffentliche Einrichtungen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</si>
  <si>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</si>
  <si>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</si>
  <si>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</si>
  <si>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</si>
  <si>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</si>
  <si>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</si>
  <si>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</si>
  <si>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</si>
  <si>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</si>
  <si>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</si>
  <si>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</si>
  <si>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</si>
  <si>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</si>
  <si>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</si>
  <si>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</si>
  <si>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Obenarbeiten</t>
  </si>
  <si>
    <t>Papierkörbe und Abfallbehälter entleeren und Inhalt entsprechend den Vorschriften entsorgen</t>
  </si>
  <si>
    <t>s.K.</t>
  </si>
  <si>
    <t>5w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</si>
  <si>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</si>
  <si>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</si>
  <si>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</si>
  <si>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>1w</t>
  </si>
  <si>
    <t/>
  </si>
  <si>
    <t>Sitzgruppen, Liegen , Stühle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</si>
  <si>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</si>
  <si>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</si>
  <si>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</si>
  <si>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</si>
  <si>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</si>
  <si>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</si>
  <si>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</si>
  <si>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</si>
  <si>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</si>
  <si>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</si>
  <si>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</si>
  <si>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</si>
  <si>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</si>
  <si>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</si>
  <si>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</si>
  <si>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</si>
  <si>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</si>
  <si>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</si>
  <si>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</si>
  <si>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</si>
  <si>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</si>
  <si>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</si>
  <si>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</si>
  <si>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</si>
  <si>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</si>
  <si>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</si>
  <si>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</si>
  <si>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4w</t>
  </si>
  <si>
    <t>3w</t>
  </si>
  <si>
    <t>2w</t>
  </si>
  <si>
    <t>2,5w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</si>
  <si>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</si>
  <si>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</si>
  <si>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</si>
  <si>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</si>
  <si>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</si>
  <si>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</si>
  <si>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</si>
  <si>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</si>
  <si>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</si>
  <si>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</si>
  <si>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</si>
  <si>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</si>
  <si>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</si>
  <si>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</si>
  <si>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</si>
  <si>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</si>
  <si>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</si>
  <si>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</si>
  <si>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</si>
  <si>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</si>
  <si>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</si>
  <si>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</si>
  <si>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</si>
  <si>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</si>
  <si>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</si>
  <si>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</si>
  <si>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</si>
  <si>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</si>
  <si>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</si>
  <si>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</si>
  <si>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</si>
  <si>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</si>
  <si>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</si>
  <si>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</si>
  <si>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</si>
  <si>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</si>
  <si>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</si>
  <si>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</si>
  <si>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</si>
  <si>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</si>
  <si>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</si>
  <si>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</si>
  <si>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</si>
  <si>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</si>
  <si>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</si>
  <si>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</si>
  <si>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</si>
  <si>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</si>
  <si>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</si>
  <si>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</si>
  <si>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</si>
  <si>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</si>
  <si>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</si>
  <si>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</si>
  <si>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</si>
  <si>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</si>
  <si>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</si>
  <si>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</si>
  <si>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</si>
  <si>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</si>
  <si>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</si>
  <si>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</si>
  <si>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</si>
  <si>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I</t>
  </si>
  <si>
    <t>Gang zur Haupttreppe</t>
  </si>
  <si>
    <t>-1.01</t>
  </si>
  <si>
    <t>UG</t>
  </si>
  <si>
    <t>Fliesen</t>
  </si>
  <si>
    <t>Abstellraum</t>
  </si>
  <si>
    <t>-1.02</t>
  </si>
  <si>
    <t>Gang WC</t>
  </si>
  <si>
    <t>-1.03</t>
  </si>
  <si>
    <t>Vorraum WC-Damen</t>
  </si>
  <si>
    <t>-1.04</t>
  </si>
  <si>
    <t>WC-Damen</t>
  </si>
  <si>
    <t>-1.05</t>
  </si>
  <si>
    <t>Vorraum WC-Herren</t>
  </si>
  <si>
    <t>-1.06</t>
  </si>
  <si>
    <t>WC-Herren</t>
  </si>
  <si>
    <t>-1.07</t>
  </si>
  <si>
    <t>Installationsgang</t>
  </si>
  <si>
    <t>-1.08</t>
  </si>
  <si>
    <t>Estrich</t>
  </si>
  <si>
    <t>-1.09</t>
  </si>
  <si>
    <t>-1.10</t>
  </si>
  <si>
    <t>Lager unter Haupttreppe</t>
  </si>
  <si>
    <t>-1.11</t>
  </si>
  <si>
    <t>Verbindungsgang Keller</t>
  </si>
  <si>
    <t>-1.12</t>
  </si>
  <si>
    <t>Lüftung</t>
  </si>
  <si>
    <t>-1.13</t>
  </si>
  <si>
    <t>Flur</t>
  </si>
  <si>
    <t>-1.14</t>
  </si>
  <si>
    <t>Lager (Bar)</t>
  </si>
  <si>
    <t>-1.14.1</t>
  </si>
  <si>
    <t>Treppe zu EG</t>
  </si>
  <si>
    <t>-1.15</t>
  </si>
  <si>
    <t>Holz</t>
  </si>
  <si>
    <t>Nottreppe</t>
  </si>
  <si>
    <t>-1.16</t>
  </si>
  <si>
    <t>Kühlverbindungsgang</t>
  </si>
  <si>
    <t>-1.17</t>
  </si>
  <si>
    <t>Kühlraum 2</t>
  </si>
  <si>
    <t>-1.18</t>
  </si>
  <si>
    <t>Vorräte</t>
  </si>
  <si>
    <t>-1.19</t>
  </si>
  <si>
    <t>Kühlgang</t>
  </si>
  <si>
    <t>-1.20</t>
  </si>
  <si>
    <t>Aufzug</t>
  </si>
  <si>
    <t>-1.20.1</t>
  </si>
  <si>
    <t>PVC</t>
  </si>
  <si>
    <t>Kühlraum 1</t>
  </si>
  <si>
    <t>-1.21</t>
  </si>
  <si>
    <t>Kühlraum 3</t>
  </si>
  <si>
    <t>-1.22</t>
  </si>
  <si>
    <t>Kühlraum 4</t>
  </si>
  <si>
    <t>-1.23</t>
  </si>
  <si>
    <t>Treppe Heizung</t>
  </si>
  <si>
    <t>-1.24</t>
  </si>
  <si>
    <t>Heizraum</t>
  </si>
  <si>
    <t>-1.25</t>
  </si>
  <si>
    <t>Nebenraum Heizung</t>
  </si>
  <si>
    <t>-1.26</t>
  </si>
  <si>
    <t>Kellerraum</t>
  </si>
  <si>
    <t>-1.27</t>
  </si>
  <si>
    <t>Abstellraum Treppenhaus 2</t>
  </si>
  <si>
    <t>-1.28</t>
  </si>
  <si>
    <t>Treppenhaus 2</t>
  </si>
  <si>
    <t>-1.29</t>
  </si>
  <si>
    <t>Windfang</t>
  </si>
  <si>
    <t>0.01</t>
  </si>
  <si>
    <t>EG</t>
  </si>
  <si>
    <t>Marmor</t>
  </si>
  <si>
    <t>Foyer</t>
  </si>
  <si>
    <t>0.02</t>
  </si>
  <si>
    <t>Erste-Hilfe-Raum</t>
  </si>
  <si>
    <t>0.03</t>
  </si>
  <si>
    <t>Flur Aufzug</t>
  </si>
  <si>
    <t>0.04</t>
  </si>
  <si>
    <t>0.05</t>
  </si>
  <si>
    <t>0.05.1</t>
  </si>
  <si>
    <t>Lichthof mit Flur</t>
  </si>
  <si>
    <t>0.06</t>
  </si>
  <si>
    <t>Garderobe</t>
  </si>
  <si>
    <t>0.07</t>
  </si>
  <si>
    <t>Haupttreppe</t>
  </si>
  <si>
    <t>0.08</t>
  </si>
  <si>
    <t>Echtholz</t>
  </si>
  <si>
    <t>Meier-Helmbrecht-Saal</t>
  </si>
  <si>
    <t>0.09</t>
  </si>
  <si>
    <t>Dielen/Parkett</t>
  </si>
  <si>
    <t>Schwemme</t>
  </si>
  <si>
    <t>0.10</t>
  </si>
  <si>
    <t>Salzachsaal</t>
  </si>
  <si>
    <t>0.11</t>
  </si>
  <si>
    <t>Treppe zu UG</t>
  </si>
  <si>
    <t>0.12</t>
  </si>
  <si>
    <t>Küche</t>
  </si>
  <si>
    <t>0.13</t>
  </si>
  <si>
    <t>Vorrat</t>
  </si>
  <si>
    <t>0.13.1</t>
  </si>
  <si>
    <t>Kühlung</t>
  </si>
  <si>
    <t>0.13.2</t>
  </si>
  <si>
    <t>Personalgang</t>
  </si>
  <si>
    <t>0.14</t>
  </si>
  <si>
    <t>0.15</t>
  </si>
  <si>
    <t>0.16</t>
  </si>
  <si>
    <t>Flur Künstl.-Gard.-EG</t>
  </si>
  <si>
    <t>0.17</t>
  </si>
  <si>
    <t>Künstler-Garderobe</t>
  </si>
  <si>
    <t>0.18</t>
  </si>
  <si>
    <t>0.19</t>
  </si>
  <si>
    <t>0.20</t>
  </si>
  <si>
    <t>Flur+Treppe ZG</t>
  </si>
  <si>
    <t>0.21</t>
  </si>
  <si>
    <t>Sanitärraum Damen</t>
  </si>
  <si>
    <t>0.22</t>
  </si>
  <si>
    <t>0.23</t>
  </si>
  <si>
    <t>Linoleum</t>
  </si>
  <si>
    <t>0.24</t>
  </si>
  <si>
    <t>0.25</t>
  </si>
  <si>
    <t>Sanitärraum Herren</t>
  </si>
  <si>
    <t>0.26</t>
  </si>
  <si>
    <t>0.27</t>
  </si>
  <si>
    <t>Fahrräder</t>
  </si>
  <si>
    <t>0.28</t>
  </si>
  <si>
    <t>E-Raum</t>
  </si>
  <si>
    <t>0.29</t>
  </si>
  <si>
    <t>1.01</t>
  </si>
  <si>
    <t>OG1</t>
  </si>
  <si>
    <t>Wandelgang Stadtsaal</t>
  </si>
  <si>
    <t>1.02</t>
  </si>
  <si>
    <t>1.03</t>
  </si>
  <si>
    <t>Wandelgang Bibliothek</t>
  </si>
  <si>
    <t>1.04</t>
  </si>
  <si>
    <t>1.05</t>
  </si>
  <si>
    <t>1.06</t>
  </si>
  <si>
    <t>1.06.1</t>
  </si>
  <si>
    <t>1.07</t>
  </si>
  <si>
    <t>1.07.1</t>
  </si>
  <si>
    <t>Bühnenraum</t>
  </si>
  <si>
    <t>1.08</t>
  </si>
  <si>
    <t>Bühnenvorraum</t>
  </si>
  <si>
    <t>1.09</t>
  </si>
  <si>
    <t>1.10</t>
  </si>
  <si>
    <t>Personalflur</t>
  </si>
  <si>
    <t>1.11</t>
  </si>
  <si>
    <t>Wirtschaftsraum</t>
  </si>
  <si>
    <t>1.12</t>
  </si>
  <si>
    <t>Buffet</t>
  </si>
  <si>
    <t>1.13</t>
  </si>
  <si>
    <t>Hist. Treppenhaus</t>
  </si>
  <si>
    <t>1.14</t>
  </si>
  <si>
    <t>1.15</t>
  </si>
  <si>
    <t>1.16</t>
  </si>
  <si>
    <t>WC-Barrierefrei</t>
  </si>
  <si>
    <t>1.17</t>
  </si>
  <si>
    <t>Personalraum</t>
  </si>
  <si>
    <t>1.18</t>
  </si>
  <si>
    <t>WC-Rersonal</t>
  </si>
  <si>
    <t>1.19</t>
  </si>
  <si>
    <t>1.20</t>
  </si>
  <si>
    <t>Technikregie + Beleucht.</t>
  </si>
  <si>
    <t>2.01</t>
  </si>
  <si>
    <t>OG2</t>
  </si>
  <si>
    <t>Stuhlmagazin</t>
  </si>
  <si>
    <t>2.02</t>
  </si>
  <si>
    <t>2.03</t>
  </si>
  <si>
    <t>Technik Bühne</t>
  </si>
  <si>
    <t>2.04</t>
  </si>
  <si>
    <t>2.05</t>
  </si>
  <si>
    <t>2.05.1</t>
  </si>
  <si>
    <t>Speicher</t>
  </si>
  <si>
    <t>3.01</t>
  </si>
  <si>
    <t>OG3</t>
  </si>
  <si>
    <t>3.01.1</t>
  </si>
  <si>
    <t>3.02</t>
  </si>
  <si>
    <t>Wohnung</t>
  </si>
  <si>
    <t>3.03</t>
  </si>
  <si>
    <t>3.04</t>
  </si>
  <si>
    <t>54j</t>
  </si>
  <si>
    <t>DE</t>
  </si>
  <si>
    <t>Bayern</t>
  </si>
  <si>
    <t>250 Tage pro Jahr Montag - Freitag</t>
  </si>
  <si>
    <t>12 Tage pro Jahr Montag - Freitag</t>
  </si>
  <si>
    <t>26 Tage pro Jahr Montag - Freitag</t>
  </si>
  <si>
    <t>52 Tage pro Jahr Montag - Freitag</t>
  </si>
  <si>
    <t>54 Tage pro JahrMontag - Freitag</t>
  </si>
  <si>
    <t>78 Tage pro JahrMontag - Freitag</t>
  </si>
  <si>
    <t>104 Tage pro JahrMontag - Freitag</t>
  </si>
  <si>
    <t>250J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</si>
  <si>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</si>
  <si>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</si>
  <si>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</si>
  <si>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</si>
  <si>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</si>
  <si>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</si>
  <si>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</si>
  <si>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</si>
  <si>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</si>
  <si>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</si>
  <si>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</si>
  <si>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</si>
  <si>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6w</t>
  </si>
  <si>
    <t>7 x wöchentlich (Mo-So)</t>
  </si>
  <si>
    <t>7w</t>
  </si>
  <si>
    <t>Umkleide</t>
  </si>
  <si>
    <t>Verwaltung/ Büroräume / öffentliche Räume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</si>
  <si>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</si>
  <si>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</si>
  <si>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</si>
  <si>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Bei den grün hinterlegten Feldern (im Bereich lfd. Nr. 1 -96) wird auch Samstags gereinigt.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</si>
  <si>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</si>
  <si>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</si>
  <si>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</si>
  <si>
    <t>Sadtplatz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</si>
</sst>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9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7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73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59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8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Protection="1"/>
    <xf numFmtId="0" fontId="6" fillId="0" borderId="37" xfId="0" applyFont="1" applyBorder="1" applyProtection="1"/>
    <xf numFmtId="0" fontId="6" fillId="0" borderId="38" xfId="0" applyFont="1" applyBorder="1" applyProtection="1"/>
    <xf numFmtId="0" fontId="6" fillId="0" borderId="0" xfId="0" applyFont="1" applyProtection="1"/>
    <xf numFmtId="0" fontId="4" fillId="0" borderId="39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0" xfId="0" applyFont="1" applyBorder="1" applyProtection="1"/>
    <xf numFmtId="0" fontId="6" fillId="0" borderId="39" xfId="0" applyFont="1" applyBorder="1" applyAlignment="1" applyProtection="1">
      <alignment vertical="center"/>
    </xf>
    <xf numFmtId="0" fontId="6" fillId="0" borderId="39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1" xfId="0" applyFont="1" applyBorder="1" applyAlignment="1" applyProtection="1">
      <alignment horizontal="center"/>
    </xf>
    <xf numFmtId="0" fontId="6" fillId="0" borderId="42" xfId="0" applyFont="1" applyBorder="1" applyProtection="1"/>
    <xf numFmtId="49" fontId="6" fillId="0" borderId="42" xfId="0" applyNumberFormat="1" applyFont="1" applyFill="1" applyBorder="1" applyProtection="1"/>
    <xf numFmtId="49" fontId="6" fillId="0" borderId="43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6" xfId="0" applyFont="1" applyBorder="1" applyAlignment="1" applyProtection="1">
      <alignment horizontal="center"/>
    </xf>
    <xf numFmtId="0" fontId="11" fillId="2" borderId="44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39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0" xfId="0" applyFont="1" applyFill="1" applyBorder="1" applyProtection="1"/>
    <xf numFmtId="0" fontId="6" fillId="0" borderId="0" xfId="0" applyFont="1" applyFill="1" applyProtection="1"/>
    <xf numFmtId="0" fontId="12" fillId="0" borderId="39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39" xfId="0" applyFont="1" applyBorder="1" applyAlignment="1" applyProtection="1">
      <alignment horizontal="center"/>
    </xf>
    <xf numFmtId="0" fontId="6" fillId="0" borderId="43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3" xfId="4" applyNumberFormat="1" applyFont="1" applyBorder="1" applyAlignment="1" applyProtection="1">
      <alignment horizontal="center" vertical="center" wrapText="1"/>
      <protection hidden="1"/>
    </xf>
    <xf numFmtId="10" fontId="6" fillId="0" borderId="15" xfId="4" applyNumberFormat="1" applyFont="1" applyBorder="1" applyAlignment="1" applyProtection="1">
      <alignment horizontal="centerContinuous" vertical="center"/>
      <protection hidden="1"/>
    </xf>
    <xf numFmtId="166" fontId="6" fillId="0" borderId="16" xfId="4" applyNumberFormat="1" applyFont="1" applyBorder="1" applyAlignment="1" applyProtection="1">
      <alignment horizontal="centerContinuous" vertical="center"/>
      <protection hidden="1"/>
    </xf>
    <xf numFmtId="1" fontId="6" fillId="0" borderId="17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9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3" xfId="0" applyFont="1" applyFill="1" applyBorder="1" applyAlignment="1" applyProtection="1">
      <alignment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4" fillId="0" borderId="35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9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1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5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4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8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1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5" xfId="0" applyFont="1" applyFill="1" applyBorder="1" applyAlignment="1" applyProtection="1">
      <alignment vertical="center"/>
      <protection hidden="1"/>
    </xf>
    <xf numFmtId="168" fontId="4" fillId="5" borderId="45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44" fontId="20" fillId="8" borderId="2" xfId="146" applyFont="1" applyFill="1" applyBorder="1" applyAlignment="1" applyProtection="1">
      <alignment horizontal="center" vertical="center"/>
      <protection hidden="1"/>
    </xf>
    <xf numFmtId="4" fontId="20" fillId="8" borderId="3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3" borderId="1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4" fontId="20" fillId="6" borderId="33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3" xfId="25" applyFont="1" applyFill="1" applyBorder="1" applyAlignment="1" applyProtection="1">
      <alignment horizontal="center" vertical="center"/>
      <protection hidden="1"/>
    </xf>
    <xf numFmtId="44" fontId="20" fillId="7" borderId="33" xfId="146" applyFont="1" applyFill="1" applyBorder="1" applyAlignment="1" applyProtection="1">
      <alignment horizontal="center" vertical="center"/>
      <protection hidden="1"/>
    </xf>
    <xf numFmtId="168" fontId="20" fillId="7" borderId="33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4" fontId="20" fillId="7" borderId="24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9" borderId="4" xfId="0" applyFont="1" applyFill="1" applyBorder="1" applyAlignment="1">
      <alignment horizontal="center" vertical="center" wrapText="1"/>
    </xf>
    <xf numFmtId="4" fontId="20" fillId="7" borderId="2" xfId="0" applyNumberFormat="1" applyFont="1" applyFill="1" applyBorder="1" applyAlignment="1" applyProtection="1">
      <alignment vertical="center"/>
      <protection hidden="1"/>
    </xf>
    <xf numFmtId="4" fontId="20" fillId="7" borderId="3" xfId="0" applyNumberFormat="1" applyFont="1" applyFill="1" applyBorder="1" applyAlignment="1" applyProtection="1">
      <alignment vertical="center"/>
      <protection hidden="1"/>
    </xf>
    <xf numFmtId="0" fontId="4" fillId="0" borderId="5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" fontId="6" fillId="0" borderId="56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27" fillId="0" borderId="0" xfId="165" applyFont="1" applyAlignment="1">
      <alignment vertical="center"/>
    </xf>
    <xf numFmtId="0" fontId="24" fillId="0" borderId="0" xfId="166" applyFont="1" applyAlignment="1">
      <alignment vertical="center"/>
    </xf>
    <xf numFmtId="0" fontId="24" fillId="0" borderId="61" xfId="166" applyFont="1" applyBorder="1" applyAlignment="1">
      <alignment horizontal="center" vertical="center"/>
    </xf>
    <xf numFmtId="0" fontId="24" fillId="0" borderId="62" xfId="166" applyFont="1" applyBorder="1" applyAlignment="1">
      <alignment horizontal="center" vertical="center"/>
    </xf>
    <xf numFmtId="0" fontId="24" fillId="0" borderId="63" xfId="166" applyFont="1" applyBorder="1" applyAlignment="1">
      <alignment horizontal="center" vertical="center"/>
    </xf>
    <xf numFmtId="0" fontId="24" fillId="0" borderId="44" xfId="166" applyFont="1" applyBorder="1" applyAlignment="1">
      <alignment horizontal="center" vertical="center"/>
    </xf>
    <xf numFmtId="0" fontId="24" fillId="0" borderId="4" xfId="166" applyFont="1" applyBorder="1" applyAlignment="1">
      <alignment horizontal="center" vertical="center"/>
    </xf>
    <xf numFmtId="0" fontId="24" fillId="0" borderId="65" xfId="166" applyFont="1" applyBorder="1" applyAlignment="1">
      <alignment horizontal="center" vertical="center"/>
    </xf>
    <xf numFmtId="0" fontId="24" fillId="0" borderId="64" xfId="166" applyFont="1" applyBorder="1" applyAlignment="1">
      <alignment vertical="center" wrapText="1"/>
    </xf>
    <xf numFmtId="0" fontId="32" fillId="0" borderId="0" xfId="166" applyFont="1" applyAlignment="1">
      <alignment vertical="center"/>
    </xf>
    <xf numFmtId="0" fontId="33" fillId="0" borderId="0" xfId="165" applyFont="1" applyAlignment="1">
      <alignment vertical="center"/>
    </xf>
    <xf numFmtId="0" fontId="33" fillId="0" borderId="0" xfId="165" applyFont="1" applyBorder="1" applyAlignment="1">
      <alignment vertical="center"/>
    </xf>
    <xf numFmtId="0" fontId="1" fillId="0" borderId="0" xfId="165" applyFont="1" applyAlignment="1">
      <alignment vertical="center"/>
    </xf>
    <xf numFmtId="0" fontId="33" fillId="11" borderId="1" xfId="165" applyFont="1" applyFill="1" applyBorder="1" applyAlignment="1">
      <alignment vertical="center"/>
    </xf>
    <xf numFmtId="0" fontId="34" fillId="3" borderId="4" xfId="165" applyFont="1" applyFill="1" applyBorder="1" applyAlignment="1">
      <alignment vertical="center"/>
    </xf>
    <xf numFmtId="0" fontId="1" fillId="0" borderId="0" xfId="165" applyFont="1" applyBorder="1" applyAlignment="1">
      <alignment vertical="center" wrapText="1"/>
    </xf>
    <xf numFmtId="0" fontId="1" fillId="0" borderId="0" xfId="165" applyFont="1" applyBorder="1" applyAlignment="1">
      <alignment vertical="center"/>
    </xf>
    <xf numFmtId="0" fontId="19" fillId="0" borderId="0" xfId="165" applyFont="1" applyAlignment="1">
      <alignment vertical="center"/>
    </xf>
    <xf numFmtId="0" fontId="36" fillId="13" borderId="4" xfId="165" applyFont="1" applyFill="1" applyBorder="1" applyAlignment="1">
      <alignment vertical="center" wrapText="1"/>
    </xf>
    <xf numFmtId="0" fontId="36" fillId="13" borderId="21" xfId="165" applyFont="1" applyFill="1" applyBorder="1" applyAlignment="1">
      <alignment vertical="center" wrapText="1"/>
    </xf>
    <xf numFmtId="0" fontId="36" fillId="13" borderId="1" xfId="165" applyFont="1" applyFill="1" applyBorder="1" applyAlignment="1">
      <alignment vertical="center" wrapText="1"/>
    </xf>
    <xf numFmtId="0" fontId="36" fillId="13" borderId="61" xfId="165" applyFont="1" applyFill="1" applyBorder="1" applyAlignment="1">
      <alignment vertical="center" wrapText="1"/>
    </xf>
    <xf numFmtId="0" fontId="36" fillId="13" borderId="44" xfId="165" applyFont="1" applyFill="1" applyBorder="1" applyAlignment="1">
      <alignment vertical="center" wrapText="1"/>
    </xf>
    <xf numFmtId="0" fontId="36" fillId="13" borderId="67" xfId="165" applyFont="1" applyFill="1" applyBorder="1" applyAlignment="1">
      <alignment vertical="center" wrapText="1"/>
    </xf>
    <xf numFmtId="0" fontId="36" fillId="13" borderId="33" xfId="165" applyFont="1" applyFill="1" applyBorder="1" applyAlignment="1">
      <alignment vertical="center" wrapText="1"/>
    </xf>
    <xf numFmtId="0" fontId="26" fillId="13" borderId="4" xfId="165" applyFont="1" applyFill="1" applyBorder="1" applyAlignment="1">
      <alignment vertical="center" wrapText="1"/>
    </xf>
    <xf numFmtId="0" fontId="26" fillId="0" borderId="4" xfId="165" applyFont="1" applyBorder="1" applyAlignment="1">
      <alignment vertical="center" wrapText="1"/>
    </xf>
    <xf numFmtId="0" fontId="1" fillId="0" borderId="0" xfId="165" applyFont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49" fontId="20" fillId="0" borderId="4" xfId="0" applyNumberFormat="1" applyFont="1" applyBorder="1" applyAlignment="1">
      <alignment vertical="center"/>
    </xf>
    <xf numFmtId="2" fontId="20" fillId="0" borderId="4" xfId="0" applyNumberFormat="1" applyFont="1" applyBorder="1" applyAlignment="1">
      <alignment vertical="center"/>
    </xf>
    <xf numFmtId="0" fontId="20" fillId="7" borderId="4" xfId="0" applyFont="1" applyFill="1" applyBorder="1" applyAlignment="1">
      <alignment vertical="center"/>
    </xf>
    <xf numFmtId="49" fontId="20" fillId="7" borderId="4" xfId="0" applyNumberFormat="1" applyFont="1" applyFill="1" applyBorder="1" applyAlignment="1">
      <alignment vertical="center"/>
    </xf>
    <xf numFmtId="2" fontId="20" fillId="7" borderId="4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38" fillId="7" borderId="4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 wrapText="1"/>
    </xf>
    <xf numFmtId="0" fontId="23" fillId="9" borderId="72" xfId="0" applyFont="1" applyFill="1" applyBorder="1" applyAlignment="1">
      <alignment horizontal="center" vertical="center" wrapText="1"/>
    </xf>
    <xf numFmtId="4" fontId="20" fillId="7" borderId="73" xfId="0" applyNumberFormat="1" applyFont="1" applyFill="1" applyBorder="1" applyAlignment="1" applyProtection="1">
      <alignment horizontal="center" vertical="center"/>
      <protection hidden="1"/>
    </xf>
    <xf numFmtId="4" fontId="20" fillId="6" borderId="72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72" xfId="25" applyFont="1" applyFill="1" applyBorder="1" applyAlignment="1" applyProtection="1">
      <alignment horizontal="center" vertical="center"/>
      <protection hidden="1"/>
    </xf>
    <xf numFmtId="44" fontId="20" fillId="7" borderId="72" xfId="146" applyFont="1" applyFill="1" applyBorder="1" applyAlignment="1" applyProtection="1">
      <alignment horizontal="center" vertical="center"/>
      <protection hidden="1"/>
    </xf>
    <xf numFmtId="168" fontId="20" fillId="7" borderId="72" xfId="0" applyNumberFormat="1" applyFont="1" applyFill="1" applyBorder="1" applyAlignment="1" applyProtection="1">
      <alignment horizontal="center" vertical="center"/>
      <protection hidden="1"/>
    </xf>
    <xf numFmtId="4" fontId="20" fillId="7" borderId="53" xfId="0" applyNumberFormat="1" applyFont="1" applyFill="1" applyBorder="1" applyAlignment="1" applyProtection="1">
      <alignment horizontal="center" vertical="center"/>
      <protection hidden="1"/>
    </xf>
    <xf numFmtId="4" fontId="20" fillId="6" borderId="7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74" xfId="25" applyFont="1" applyFill="1" applyBorder="1" applyAlignment="1" applyProtection="1">
      <alignment horizontal="center" vertical="center"/>
      <protection hidden="1"/>
    </xf>
    <xf numFmtId="44" fontId="20" fillId="7" borderId="74" xfId="146" applyFont="1" applyFill="1" applyBorder="1" applyAlignment="1" applyProtection="1">
      <alignment horizontal="center" vertical="center"/>
      <protection hidden="1"/>
    </xf>
    <xf numFmtId="168" fontId="20" fillId="7" borderId="74" xfId="0" applyNumberFormat="1" applyFont="1" applyFill="1" applyBorder="1" applyAlignment="1" applyProtection="1">
      <alignment horizontal="center" vertical="center"/>
      <protection hidden="1"/>
    </xf>
    <xf numFmtId="0" fontId="20" fillId="7" borderId="0" xfId="0" applyNumberFormat="1" applyFont="1" applyFill="1" applyBorder="1" applyAlignment="1" applyProtection="1">
      <alignment horizontal="center" vertical="center"/>
      <protection hidden="1"/>
    </xf>
    <xf numFmtId="0" fontId="20" fillId="7" borderId="0" xfId="0" applyNumberFormat="1" applyFont="1" applyFill="1" applyBorder="1" applyAlignment="1" applyProtection="1">
      <alignment horizontal="left" vertical="center"/>
      <protection hidden="1"/>
    </xf>
    <xf numFmtId="0" fontId="20" fillId="7" borderId="4" xfId="0" applyFont="1" applyFill="1" applyBorder="1" applyAlignment="1">
      <alignment horizontal="center" vertical="center"/>
    </xf>
    <xf numFmtId="49" fontId="16" fillId="3" borderId="1" xfId="172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4" xfId="4" applyFont="1" applyBorder="1" applyAlignment="1" applyProtection="1">
      <alignment horizontal="left" vertical="center"/>
      <protection hidden="1"/>
    </xf>
    <xf numFmtId="0" fontId="6" fillId="6" borderId="6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7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8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8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8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19" xfId="4" applyFont="1" applyBorder="1" applyAlignment="1" applyProtection="1">
      <alignment horizontal="lef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4" fillId="0" borderId="19" xfId="4" applyFont="1" applyBorder="1" applyAlignment="1" applyProtection="1">
      <alignment horizontal="left" vertical="center"/>
      <protection hidden="1"/>
    </xf>
    <xf numFmtId="10" fontId="4" fillId="0" borderId="21" xfId="4" applyNumberFormat="1" applyFont="1" applyBorder="1" applyAlignment="1" applyProtection="1">
      <alignment horizontal="right" vertical="center"/>
      <protection hidden="1"/>
    </xf>
    <xf numFmtId="166" fontId="4" fillId="0" borderId="22" xfId="4" applyNumberFormat="1" applyFont="1" applyBorder="1" applyAlignment="1" applyProtection="1">
      <alignment horizontal="right" vertical="center"/>
      <protection hidden="1"/>
    </xf>
    <xf numFmtId="0" fontId="4" fillId="0" borderId="17" xfId="4" applyFont="1" applyBorder="1" applyAlignment="1" applyProtection="1">
      <alignment horizontal="left" vertical="center"/>
      <protection hidden="1"/>
    </xf>
    <xf numFmtId="0" fontId="6" fillId="0" borderId="23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8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9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5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1" fillId="0" borderId="67" xfId="165" applyBorder="1" applyAlignment="1">
      <alignment horizontal="center" vertical="center"/>
    </xf>
    <xf numFmtId="0" fontId="1" fillId="0" borderId="44" xfId="165" applyBorder="1" applyAlignment="1">
      <alignment horizontal="center" vertical="center"/>
    </xf>
    <xf numFmtId="0" fontId="29" fillId="8" borderId="61" xfId="165" applyFont="1" applyFill="1" applyBorder="1" applyAlignment="1">
      <alignment horizontal="center" vertical="center" wrapText="1"/>
    </xf>
    <xf numFmtId="0" fontId="29" fillId="0" borderId="0" xfId="165" applyFont="1" applyAlignment="1">
      <alignment vertical="center" wrapText="1"/>
    </xf>
    <xf numFmtId="0" fontId="27" fillId="0" borderId="0" xfId="165" applyFont="1" applyAlignment="1">
      <alignment horizontal="center" vertical="center"/>
    </xf>
    <xf numFmtId="0" fontId="27" fillId="0" borderId="0" xfId="165" applyFont="1" applyAlignment="1">
      <alignment vertical="center" wrapText="1"/>
    </xf>
    <xf numFmtId="0" fontId="24" fillId="0" borderId="69" xfId="165" applyFont="1" applyBorder="1" applyAlignment="1">
      <alignment horizontal="center" vertical="center"/>
    </xf>
    <xf numFmtId="0" fontId="24" fillId="0" borderId="68" xfId="165" applyFont="1" applyBorder="1" applyAlignment="1">
      <alignment horizontal="center" vertical="center"/>
    </xf>
    <xf numFmtId="0" fontId="24" fillId="0" borderId="67" xfId="165" applyFont="1" applyBorder="1" applyAlignment="1">
      <alignment horizontal="center" vertical="center"/>
    </xf>
    <xf numFmtId="0" fontId="27" fillId="0" borderId="66" xfId="165" applyFont="1" applyBorder="1" applyAlignment="1">
      <alignment vertical="center" wrapText="1"/>
    </xf>
    <xf numFmtId="0" fontId="27" fillId="0" borderId="65" xfId="165" applyFont="1" applyBorder="1" applyAlignment="1">
      <alignment horizontal="center" vertical="center"/>
    </xf>
    <xf numFmtId="0" fontId="27" fillId="0" borderId="4" xfId="165" applyFont="1" applyBorder="1" applyAlignment="1">
      <alignment horizontal="center" vertical="center"/>
    </xf>
    <xf numFmtId="0" fontId="27" fillId="0" borderId="44" xfId="165" applyFont="1" applyBorder="1" applyAlignment="1">
      <alignment horizontal="center" vertical="center"/>
    </xf>
    <xf numFmtId="0" fontId="27" fillId="0" borderId="64" xfId="165" applyFont="1" applyBorder="1" applyAlignment="1">
      <alignment vertical="center" wrapText="1"/>
    </xf>
    <xf numFmtId="0" fontId="24" fillId="0" borderId="65" xfId="165" applyFont="1" applyBorder="1" applyAlignment="1">
      <alignment horizontal="center" vertical="center"/>
    </xf>
    <xf numFmtId="0" fontId="24" fillId="0" borderId="4" xfId="165" applyFont="1" applyBorder="1" applyAlignment="1">
      <alignment horizontal="center" vertical="center"/>
    </xf>
    <xf numFmtId="0" fontId="24" fillId="0" borderId="44" xfId="165" applyFont="1" applyBorder="1" applyAlignment="1">
      <alignment horizontal="center" vertical="center"/>
    </xf>
    <xf numFmtId="0" fontId="31" fillId="0" borderId="64" xfId="166" applyFont="1" applyBorder="1" applyAlignment="1">
      <alignment vertical="center" wrapText="1"/>
    </xf>
    <xf numFmtId="0" fontId="27" fillId="0" borderId="63" xfId="165" applyFont="1" applyBorder="1" applyAlignment="1">
      <alignment horizontal="center" vertical="center"/>
    </xf>
    <xf numFmtId="0" fontId="27" fillId="0" borderId="62" xfId="165" applyFont="1" applyBorder="1" applyAlignment="1">
      <alignment horizontal="center" vertical="center"/>
    </xf>
    <xf numFmtId="0" fontId="27" fillId="0" borderId="61" xfId="165" applyFont="1" applyBorder="1" applyAlignment="1">
      <alignment horizontal="center" vertical="center"/>
    </xf>
    <xf numFmtId="0" fontId="31" fillId="0" borderId="75" xfId="166" applyFont="1" applyBorder="1" applyAlignment="1">
      <alignment vertical="center" wrapText="1"/>
    </xf>
    <xf numFmtId="0" fontId="27" fillId="0" borderId="69" xfId="165" applyFont="1" applyBorder="1" applyAlignment="1">
      <alignment horizontal="center" vertical="center"/>
    </xf>
    <xf numFmtId="0" fontId="27" fillId="0" borderId="68" xfId="165" applyFont="1" applyBorder="1" applyAlignment="1">
      <alignment horizontal="center" vertical="center"/>
    </xf>
    <xf numFmtId="0" fontId="27" fillId="0" borderId="67" xfId="165" applyFont="1" applyBorder="1" applyAlignment="1">
      <alignment horizontal="center" vertical="center"/>
    </xf>
    <xf numFmtId="0" fontId="27" fillId="0" borderId="60" xfId="165" applyFont="1" applyBorder="1" applyAlignment="1">
      <alignment vertical="center" wrapText="1"/>
    </xf>
    <xf numFmtId="0" fontId="27" fillId="0" borderId="69" xfId="165" applyFont="1" applyBorder="1" applyAlignment="1">
      <alignment horizontal="center" vertical="center" textRotation="90" wrapText="1"/>
    </xf>
    <xf numFmtId="0" fontId="27" fillId="0" borderId="68" xfId="165" applyFont="1" applyBorder="1" applyAlignment="1">
      <alignment horizontal="center" vertical="center" textRotation="90" wrapText="1"/>
    </xf>
    <xf numFmtId="0" fontId="27" fillId="0" borderId="67" xfId="165" applyFont="1" applyBorder="1" applyAlignment="1">
      <alignment vertical="center"/>
    </xf>
    <xf numFmtId="0" fontId="29" fillId="0" borderId="76" xfId="165" applyFont="1" applyBorder="1" applyAlignment="1">
      <alignment horizontal="center" vertical="center"/>
    </xf>
    <xf numFmtId="0" fontId="29" fillId="0" borderId="77" xfId="165" applyFont="1" applyBorder="1" applyAlignment="1">
      <alignment horizontal="center" vertical="center"/>
    </xf>
    <xf numFmtId="0" fontId="27" fillId="0" borderId="36" xfId="165" applyFont="1" applyBorder="1" applyAlignment="1">
      <alignment vertical="center"/>
    </xf>
    <xf numFmtId="0" fontId="29" fillId="0" borderId="0" xfId="165" applyFont="1" applyAlignment="1">
      <alignment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7" fillId="0" borderId="57" xfId="165" applyFont="1" applyBorder="1" applyAlignment="1">
      <alignment horizontal="center" vertical="center"/>
    </xf>
    <xf numFmtId="0" fontId="27" fillId="0" borderId="58" xfId="165" applyFont="1" applyBorder="1" applyAlignment="1">
      <alignment horizontal="center" vertical="center"/>
    </xf>
    <xf numFmtId="0" fontId="27" fillId="0" borderId="59" xfId="165" applyFont="1" applyBorder="1" applyAlignment="1">
      <alignment horizontal="center" vertical="center"/>
    </xf>
    <xf numFmtId="0" fontId="29" fillId="8" borderId="41" xfId="165" applyFont="1" applyFill="1" applyBorder="1" applyAlignment="1">
      <alignment horizontal="left" vertical="center"/>
    </xf>
    <xf numFmtId="0" fontId="29" fillId="8" borderId="0" xfId="165" applyFont="1" applyFill="1" applyAlignment="1">
      <alignment horizontal="left" vertical="center"/>
    </xf>
    <xf numFmtId="0" fontId="29" fillId="8" borderId="40" xfId="165" applyFont="1" applyFill="1" applyBorder="1" applyAlignment="1">
      <alignment horizontal="left" vertical="center"/>
    </xf>
    <xf numFmtId="0" fontId="30" fillId="8" borderId="57" xfId="166" applyFont="1" applyFill="1" applyBorder="1" applyAlignment="1">
      <alignment horizontal="left" vertical="center" wrapText="1"/>
    </xf>
    <xf numFmtId="0" fontId="30" fillId="8" borderId="0" xfId="166" applyFont="1" applyFill="1" applyAlignment="1">
      <alignment horizontal="left" vertical="center" wrapText="1"/>
    </xf>
    <xf numFmtId="0" fontId="30" fillId="8" borderId="40" xfId="166" applyFont="1" applyFill="1" applyBorder="1" applyAlignment="1">
      <alignment horizontal="left" vertical="center" wrapText="1"/>
    </xf>
    <xf numFmtId="0" fontId="29" fillId="8" borderId="36" xfId="165" applyFont="1" applyFill="1" applyBorder="1" applyAlignment="1">
      <alignment horizontal="left" vertical="center" wrapText="1"/>
    </xf>
    <xf numFmtId="0" fontId="29" fillId="8" borderId="37" xfId="165" applyFont="1" applyFill="1" applyBorder="1" applyAlignment="1">
      <alignment horizontal="left" vertical="center" wrapText="1"/>
    </xf>
    <xf numFmtId="0" fontId="29" fillId="8" borderId="38" xfId="165" applyFont="1" applyFill="1" applyBorder="1" applyAlignment="1">
      <alignment horizontal="left" vertical="center" wrapText="1"/>
    </xf>
    <xf numFmtId="0" fontId="29" fillId="8" borderId="62" xfId="165" applyFont="1" applyFill="1" applyBorder="1" applyAlignment="1">
      <alignment horizontal="center" vertical="center"/>
    </xf>
    <xf numFmtId="0" fontId="29" fillId="8" borderId="63" xfId="165" applyFont="1" applyFill="1" applyBorder="1" applyAlignment="1">
      <alignment horizontal="center" vertical="center"/>
    </xf>
    <xf numFmtId="0" fontId="1" fillId="0" borderId="4" xfId="165" applyBorder="1" applyAlignment="1">
      <alignment horizontal="left" vertical="center"/>
    </xf>
    <xf numFmtId="0" fontId="1" fillId="0" borderId="65" xfId="165" applyBorder="1" applyAlignment="1">
      <alignment horizontal="left" vertical="center"/>
    </xf>
    <xf numFmtId="0" fontId="1" fillId="0" borderId="1" xfId="165" applyBorder="1" applyAlignment="1">
      <alignment horizontal="left" vertical="center"/>
    </xf>
    <xf numFmtId="0" fontId="1" fillId="0" borderId="2" xfId="165" applyBorder="1" applyAlignment="1">
      <alignment horizontal="left" vertical="center"/>
    </xf>
    <xf numFmtId="0" fontId="1" fillId="0" borderId="31" xfId="165" applyBorder="1" applyAlignment="1">
      <alignment horizontal="left" vertical="center"/>
    </xf>
    <xf numFmtId="0" fontId="1" fillId="0" borderId="4" xfId="165" applyBorder="1" applyAlignment="1">
      <alignment horizontal="left" vertical="center" wrapText="1"/>
    </xf>
    <xf numFmtId="0" fontId="1" fillId="0" borderId="65" xfId="165" applyBorder="1" applyAlignment="1">
      <alignment horizontal="left" vertical="center" wrapText="1"/>
    </xf>
    <xf numFmtId="0" fontId="1" fillId="0" borderId="68" xfId="165" applyBorder="1" applyAlignment="1">
      <alignment horizontal="left" vertical="center" wrapText="1"/>
    </xf>
    <xf numFmtId="0" fontId="1" fillId="0" borderId="69" xfId="165" applyBorder="1" applyAlignment="1">
      <alignment horizontal="left" vertical="center" wrapText="1"/>
    </xf>
    <xf numFmtId="0" fontId="1" fillId="0" borderId="1" xfId="165" applyBorder="1" applyAlignment="1">
      <alignment horizontal="center" vertical="center"/>
    </xf>
    <xf numFmtId="0" fontId="1" fillId="0" borderId="2" xfId="165" applyBorder="1" applyAlignment="1">
      <alignment horizontal="center" vertical="center"/>
    </xf>
    <xf numFmtId="0" fontId="1" fillId="0" borderId="31" xfId="165" applyBorder="1" applyAlignment="1">
      <alignment horizontal="center" vertical="center"/>
    </xf>
    <xf numFmtId="0" fontId="36" fillId="3" borderId="1" xfId="165" applyFont="1" applyFill="1" applyBorder="1" applyAlignment="1">
      <alignment horizontal="center" vertical="center" wrapText="1"/>
    </xf>
    <xf numFmtId="0" fontId="36" fillId="3" borderId="3" xfId="165" applyFont="1" applyFill="1" applyBorder="1" applyAlignment="1">
      <alignment horizontal="center" vertical="center" wrapText="1"/>
    </xf>
    <xf numFmtId="0" fontId="26" fillId="3" borderId="1" xfId="165" applyFont="1" applyFill="1" applyBorder="1" applyAlignment="1">
      <alignment horizontal="center" vertical="center" wrapText="1"/>
    </xf>
    <xf numFmtId="0" fontId="35" fillId="12" borderId="70" xfId="165" applyFont="1" applyFill="1" applyBorder="1" applyAlignment="1">
      <alignment vertical="center" wrapText="1"/>
    </xf>
    <xf numFmtId="0" fontId="35" fillId="12" borderId="71" xfId="165" applyFont="1" applyFill="1" applyBorder="1" applyAlignment="1">
      <alignment vertical="center" wrapText="1"/>
    </xf>
    <xf numFmtId="0" fontId="35" fillId="0" borderId="70" xfId="165" applyFont="1" applyBorder="1" applyAlignment="1">
      <alignment horizontal="center" vertical="center" wrapText="1"/>
    </xf>
    <xf numFmtId="0" fontId="35" fillId="0" borderId="71" xfId="165" applyFont="1" applyBorder="1" applyAlignment="1">
      <alignment horizontal="center" vertical="center" wrapText="1"/>
    </xf>
    <xf numFmtId="0" fontId="36" fillId="3" borderId="33" xfId="165" applyFont="1" applyFill="1" applyBorder="1" applyAlignment="1">
      <alignment horizontal="center" vertical="center" wrapText="1"/>
    </xf>
    <xf numFmtId="0" fontId="36" fillId="13" borderId="1" xfId="165" applyFont="1" applyFill="1" applyBorder="1" applyAlignment="1">
      <alignment horizontal="center" vertical="center" wrapText="1"/>
    </xf>
    <xf numFmtId="0" fontId="36" fillId="13" borderId="44" xfId="165" applyFont="1" applyFill="1" applyBorder="1" applyAlignment="1">
      <alignment horizontal="center" vertical="center" wrapText="1"/>
    </xf>
    <xf numFmtId="0" fontId="36" fillId="3" borderId="44" xfId="165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8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164" fontId="20" fillId="7" borderId="47" xfId="25" applyFont="1" applyFill="1" applyBorder="1" applyAlignment="1" applyProtection="1">
      <alignment horizontal="center" vertical="center"/>
      <protection hidden="1"/>
    </xf>
    <xf numFmtId="164" fontId="20" fillId="7" borderId="48" xfId="25" applyFont="1" applyFill="1" applyBorder="1" applyAlignment="1" applyProtection="1">
      <alignment horizontal="center" vertical="center"/>
      <protection hidden="1"/>
    </xf>
    <xf numFmtId="164" fontId="20" fillId="7" borderId="49" xfId="25" applyFont="1" applyFill="1" applyBorder="1" applyAlignment="1" applyProtection="1">
      <alignment horizontal="center" vertical="center"/>
      <protection hidden="1"/>
    </xf>
    <xf numFmtId="164" fontId="20" fillId="7" borderId="50" xfId="25" applyFont="1" applyFill="1" applyBorder="1" applyAlignment="1" applyProtection="1">
      <alignment horizontal="center" vertical="center"/>
      <protection hidden="1"/>
    </xf>
    <xf numFmtId="164" fontId="20" fillId="7" borderId="51" xfId="25" applyFont="1" applyFill="1" applyBorder="1" applyAlignment="1" applyProtection="1">
      <alignment horizontal="center" vertical="center"/>
      <protection hidden="1"/>
    </xf>
    <xf numFmtId="164" fontId="20" fillId="7" borderId="52" xfId="25" applyFont="1" applyFill="1" applyBorder="1" applyAlignment="1" applyProtection="1">
      <alignment horizontal="center" vertical="center"/>
      <protection hidden="1"/>
    </xf>
    <xf numFmtId="0" fontId="20" fillId="10" borderId="46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73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9" builtinId="9" hidden="1"/>
    <cellStyle name="Besuchter Hyperlink" xfId="171" builtinId="9" hidden="1"/>
    <cellStyle name="Dezimal 2" xfId="167" xr:uid="{00000000-0005-0000-0000-000051000000}"/>
    <cellStyle name="Euro" xfId="1" xr:uid="{00000000-0005-0000-0000-000052000000}"/>
    <cellStyle name="fnRegressQ" xfId="2" xr:uid="{00000000-0005-0000-0000-000053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8" builtinId="8" hidden="1"/>
    <cellStyle name="Link" xfId="170" builtinId="8" hidden="1"/>
    <cellStyle name="Link" xfId="172" builtinId="8"/>
    <cellStyle name="Prozent" xfId="3" builtinId="5"/>
    <cellStyle name="Standard" xfId="0" builtinId="0"/>
    <cellStyle name="Standard 2" xfId="165" xr:uid="{00000000-0005-0000-0000-0000A9000000}"/>
    <cellStyle name="Standard 3" xfId="166" xr:uid="{00000000-0005-0000-0000-0000AA000000}"/>
    <cellStyle name="Standard 7" xfId="4" xr:uid="{00000000-0005-0000-0000-0000AB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10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112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113</v>
      </c>
      <c r="C3" s="58"/>
      <c r="D3" s="59"/>
      <c r="E3" s="59"/>
      <c r="F3" s="59"/>
      <c r="G3" s="60"/>
    </row>
    <row r="4" spans="1:7" x14ac:dyDescent="0.2">
      <c r="A4" s="14"/>
      <c r="B4" s="3" t="s">
        <v>114</v>
      </c>
      <c r="C4" s="58"/>
      <c r="D4" s="59"/>
      <c r="E4" s="59"/>
      <c r="F4" s="59"/>
      <c r="G4" s="60"/>
    </row>
    <row r="5" spans="1:7" x14ac:dyDescent="0.2">
      <c r="A5" s="14"/>
      <c r="B5" s="3" t="s">
        <v>115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116</v>
      </c>
      <c r="C7" s="58"/>
      <c r="D7" s="59"/>
      <c r="E7" s="59"/>
      <c r="F7" s="59"/>
      <c r="G7" s="60"/>
    </row>
    <row r="8" spans="1:7" x14ac:dyDescent="0.2">
      <c r="A8" s="15"/>
      <c r="B8" s="16" t="s">
        <v>117</v>
      </c>
      <c r="C8" s="58"/>
      <c r="D8" s="59"/>
      <c r="E8" s="59"/>
      <c r="F8" s="59"/>
      <c r="G8" s="60"/>
    </row>
    <row r="9" spans="1:7" x14ac:dyDescent="0.2">
      <c r="A9" s="15"/>
      <c r="B9" s="16" t="s">
        <v>118</v>
      </c>
      <c r="C9" s="213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119</v>
      </c>
      <c r="B13" s="24" t="s">
        <v>120</v>
      </c>
      <c r="C13" s="301" t="s">
        <v>121</v>
      </c>
      <c r="D13" s="302"/>
      <c r="E13" s="302"/>
      <c r="F13" s="303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122</v>
      </c>
      <c r="B15" s="12" t="s">
        <v>127</v>
      </c>
      <c r="C15" s="12" t="s">
        <v>126</v>
      </c>
      <c r="D15" s="12"/>
      <c r="E15" s="12"/>
      <c r="F15" s="12"/>
      <c r="G15" s="13"/>
    </row>
    <row r="16" spans="1:7" ht="24.95" customHeight="1" x14ac:dyDescent="0.2">
      <c r="A16" s="15"/>
      <c r="B16" s="12" t="s">
        <v>177</v>
      </c>
      <c r="C16" s="12" t="s">
        <v>168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123</v>
      </c>
      <c r="B18" s="12" t="s">
        <v>129</v>
      </c>
      <c r="C18" s="12" t="s">
        <v>169</v>
      </c>
      <c r="D18" s="12"/>
      <c r="E18" s="12"/>
      <c r="F18" s="12"/>
      <c r="G18" s="13"/>
    </row>
    <row r="19" spans="1:7" ht="24.95" customHeight="1" x14ac:dyDescent="0.2">
      <c r="A19" s="15"/>
      <c r="B19" s="12" t="s">
        <v>128</v>
      </c>
      <c r="C19" s="12" t="s">
        <v>130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124</v>
      </c>
      <c r="B21" s="12" t="s">
        <v>166</v>
      </c>
      <c r="C21" s="12" t="s">
        <v>169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130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167</v>
      </c>
      <c r="B24" s="31" t="s">
        <v>141</v>
      </c>
      <c r="C24" s="31" t="s">
        <v>136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138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137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125</v>
      </c>
      <c r="B28" s="31" t="s">
        <v>131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132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133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134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135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showGridLines="0" workbookViewId="0">
      <selection activeCell="C12" sqref="C12"/>
    </sheetView>
  </sheetViews>
  <sheetFormatPr baseColWidth="10" defaultColWidth="11.42578125" defaultRowHeight="12.75" x14ac:dyDescent="0.2"/>
  <cols>
    <col min="1" max="1" width="16.28515625" style="86" customWidth="1"/>
    <col min="2" max="2" width="44" style="86" customWidth="1"/>
    <col min="3" max="3" width="15.140625" style="86" customWidth="1"/>
    <col min="4" max="16384" width="11.42578125" style="72"/>
  </cols>
  <sheetData>
    <row r="1" spans="1:5" ht="24.75" customHeight="1" x14ac:dyDescent="0.2">
      <c r="A1" s="70" t="s">
        <v>142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170</v>
      </c>
      <c r="B3" s="53" t="s">
        <v>10</v>
      </c>
      <c r="C3" s="54" t="s">
        <v>11</v>
      </c>
    </row>
    <row r="4" spans="1:5" ht="22.5" customHeight="1" thickTop="1" x14ac:dyDescent="0.2">
      <c r="A4" s="148"/>
      <c r="B4" s="73"/>
      <c r="C4" s="73"/>
    </row>
    <row r="5" spans="1:5" ht="29.1" customHeight="1" x14ac:dyDescent="0.2">
      <c r="A5" s="149" t="s">
        <v>182</v>
      </c>
      <c r="B5" s="79" t="s">
        <v>491</v>
      </c>
      <c r="C5" s="150">
        <v>12</v>
      </c>
      <c r="E5" s="77"/>
    </row>
    <row r="6" spans="1:5" ht="29.1" customHeight="1" x14ac:dyDescent="0.2">
      <c r="A6" s="149" t="s">
        <v>183</v>
      </c>
      <c r="B6" s="79" t="s">
        <v>492</v>
      </c>
      <c r="C6" s="150">
        <v>26</v>
      </c>
      <c r="E6" s="77"/>
    </row>
    <row r="7" spans="1:5" ht="29.1" customHeight="1" x14ac:dyDescent="0.2">
      <c r="A7" s="149" t="s">
        <v>184</v>
      </c>
      <c r="B7" s="79" t="s">
        <v>493</v>
      </c>
      <c r="C7" s="150">
        <v>52</v>
      </c>
      <c r="E7" s="77"/>
    </row>
    <row r="8" spans="1:5" ht="29.1" customHeight="1" x14ac:dyDescent="0.2">
      <c r="A8" s="149" t="s">
        <v>187</v>
      </c>
      <c r="B8" s="79" t="s">
        <v>494</v>
      </c>
      <c r="C8" s="150">
        <v>54</v>
      </c>
      <c r="E8" s="77"/>
    </row>
    <row r="9" spans="1:5" ht="29.1" customHeight="1" thickBot="1" x14ac:dyDescent="0.25">
      <c r="A9" s="149" t="s">
        <v>185</v>
      </c>
      <c r="B9" s="79" t="s">
        <v>495</v>
      </c>
      <c r="C9" s="150">
        <v>78</v>
      </c>
      <c r="E9" s="77"/>
    </row>
    <row r="10" spans="1:5" ht="29.1" customHeight="1" x14ac:dyDescent="0.2">
      <c r="A10" s="151" t="s">
        <v>186</v>
      </c>
      <c r="B10" s="152" t="s">
        <v>496</v>
      </c>
      <c r="C10" s="153">
        <v>104</v>
      </c>
      <c r="E10" s="77"/>
    </row>
    <row r="11" spans="1:5" ht="29.1" customHeight="1" x14ac:dyDescent="0.2">
      <c r="A11" s="151" t="s">
        <v>497</v>
      </c>
      <c r="B11" s="152" t="s">
        <v>490</v>
      </c>
      <c r="C11" s="153">
        <v>250</v>
      </c>
      <c r="E11" s="77"/>
    </row>
    <row r="12" spans="1:5" ht="29.1" customHeight="1" x14ac:dyDescent="0.2">
      <c r="A12" s="159" t="s">
        <v>189</v>
      </c>
      <c r="B12" s="157"/>
      <c r="C12" s="158"/>
      <c r="E12" s="77"/>
    </row>
    <row r="13" spans="1:5" ht="12.95" customHeight="1" thickBot="1" x14ac:dyDescent="0.25">
      <c r="A13" s="154"/>
      <c r="B13" s="155"/>
      <c r="C13" s="156"/>
      <c r="E13" s="77"/>
    </row>
    <row r="14" spans="1:5" ht="29.1" customHeight="1" thickTop="1" x14ac:dyDescent="0.2">
      <c r="A14" s="74" t="s">
        <v>12</v>
      </c>
      <c r="B14" s="75" t="s">
        <v>13</v>
      </c>
      <c r="C14" s="76">
        <v>12</v>
      </c>
      <c r="E14" s="77"/>
    </row>
    <row r="15" spans="1:5" ht="29.1" customHeight="1" x14ac:dyDescent="0.2">
      <c r="A15" s="78" t="s">
        <v>14</v>
      </c>
      <c r="B15" s="79" t="s">
        <v>15</v>
      </c>
      <c r="C15" s="80">
        <v>24</v>
      </c>
      <c r="E15" s="77"/>
    </row>
    <row r="16" spans="1:5" ht="29.1" customHeight="1" x14ac:dyDescent="0.2">
      <c r="A16" s="78" t="s">
        <v>16</v>
      </c>
      <c r="B16" s="79" t="s">
        <v>17</v>
      </c>
      <c r="C16" s="80">
        <v>1</v>
      </c>
      <c r="E16" s="77"/>
    </row>
    <row r="17" spans="1:5" ht="29.1" customHeight="1" x14ac:dyDescent="0.2">
      <c r="A17" s="78" t="s">
        <v>18</v>
      </c>
      <c r="B17" s="79" t="s">
        <v>19</v>
      </c>
      <c r="C17" s="80">
        <v>2</v>
      </c>
      <c r="E17" s="77"/>
    </row>
    <row r="18" spans="1:5" ht="29.1" customHeight="1" x14ac:dyDescent="0.2">
      <c r="A18" s="78" t="s">
        <v>20</v>
      </c>
      <c r="B18" s="79" t="s">
        <v>21</v>
      </c>
      <c r="C18" s="80">
        <v>3</v>
      </c>
      <c r="E18" s="77"/>
    </row>
    <row r="19" spans="1:5" ht="29.1" customHeight="1" x14ac:dyDescent="0.2">
      <c r="A19" s="78" t="s">
        <v>22</v>
      </c>
      <c r="B19" s="79" t="s">
        <v>23</v>
      </c>
      <c r="C19" s="80">
        <v>4</v>
      </c>
      <c r="E19" s="77"/>
    </row>
    <row r="20" spans="1:5" ht="29.1" customHeight="1" x14ac:dyDescent="0.2">
      <c r="A20" s="78" t="s">
        <v>24</v>
      </c>
      <c r="B20" s="79" t="s">
        <v>25</v>
      </c>
      <c r="C20" s="80">
        <v>6</v>
      </c>
      <c r="E20" s="77"/>
    </row>
    <row r="21" spans="1:5" ht="29.1" customHeight="1" thickBot="1" x14ac:dyDescent="0.25">
      <c r="A21" s="81" t="s">
        <v>26</v>
      </c>
      <c r="B21" s="82" t="s">
        <v>27</v>
      </c>
      <c r="C21" s="83"/>
      <c r="E21" s="77"/>
    </row>
    <row r="22" spans="1:5" ht="15" customHeight="1" thickTop="1" x14ac:dyDescent="0.2">
      <c r="A22" s="84"/>
      <c r="B22" s="85"/>
      <c r="C22" s="8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EC1C-4603-4148-BFD2-ADA3794AD1BA}">
  <dimension ref="A1:O62"/>
  <sheetViews>
    <sheetView showGridLines="0" topLeftCell="A2" zoomScale="125" zoomScaleNormal="125" zoomScalePageLayoutView="125" workbookViewId="0">
      <selection activeCell="P11" sqref="P11"/>
    </sheetView>
  </sheetViews>
  <sheetFormatPr baseColWidth="10" defaultColWidth="10.85546875" defaultRowHeight="14.25" x14ac:dyDescent="0.2"/>
  <cols>
    <col min="1" max="1" width="35" style="161" customWidth="1"/>
    <col min="2" max="11" width="9" style="161" customWidth="1"/>
    <col min="12" max="16384" width="10.85546875" style="161"/>
  </cols>
  <sheetData>
    <row r="1" spans="1:15" x14ac:dyDescent="0.2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5" ht="15" x14ac:dyDescent="0.2">
      <c r="A2" s="300" t="s">
        <v>190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5" ht="15" thickBot="1" x14ac:dyDescent="0.25">
      <c r="A3" s="160"/>
      <c r="B3" s="160"/>
      <c r="C3" s="160"/>
      <c r="D3" s="160"/>
      <c r="E3" s="160"/>
      <c r="F3" s="272"/>
      <c r="G3" s="160"/>
      <c r="H3" s="272"/>
      <c r="I3" s="272"/>
      <c r="J3" s="272"/>
      <c r="K3" s="272"/>
    </row>
    <row r="4" spans="1:15" ht="32.1" customHeight="1" thickBot="1" x14ac:dyDescent="0.25">
      <c r="B4" s="304" t="s">
        <v>191</v>
      </c>
      <c r="C4" s="305"/>
      <c r="D4" s="305"/>
      <c r="E4" s="305"/>
      <c r="F4" s="305"/>
      <c r="G4" s="305"/>
      <c r="H4" s="305"/>
      <c r="I4" s="305"/>
      <c r="J4" s="306"/>
      <c r="K4" s="160"/>
    </row>
    <row r="5" spans="1:15" ht="32.1" customHeight="1" x14ac:dyDescent="0.2">
      <c r="A5" s="299" t="s">
        <v>192</v>
      </c>
      <c r="B5" s="298" t="s">
        <v>193</v>
      </c>
      <c r="C5" s="298" t="s">
        <v>26</v>
      </c>
      <c r="D5" s="298" t="s">
        <v>194</v>
      </c>
      <c r="E5" s="298" t="s">
        <v>195</v>
      </c>
      <c r="F5" s="298" t="s">
        <v>196</v>
      </c>
      <c r="G5" s="298" t="s">
        <v>197</v>
      </c>
      <c r="H5" s="298" t="s">
        <v>198</v>
      </c>
      <c r="I5" s="297" t="s">
        <v>199</v>
      </c>
      <c r="J5" s="297" t="s">
        <v>310</v>
      </c>
    </row>
    <row r="6" spans="1:15" ht="119.1" customHeight="1" thickBot="1" x14ac:dyDescent="0.25">
      <c r="A6" s="296"/>
      <c r="B6" s="295" t="s">
        <v>514</v>
      </c>
      <c r="C6" s="295" t="s">
        <v>200</v>
      </c>
      <c r="D6" s="295" t="s">
        <v>201</v>
      </c>
      <c r="E6" s="295" t="s">
        <v>202</v>
      </c>
      <c r="F6" s="295" t="s">
        <v>203</v>
      </c>
      <c r="G6" s="295" t="s">
        <v>521</v>
      </c>
      <c r="H6" s="295" t="s">
        <v>204</v>
      </c>
      <c r="I6" s="295" t="s">
        <v>205</v>
      </c>
      <c r="J6" s="294" t="s">
        <v>513</v>
      </c>
    </row>
    <row r="7" spans="1:15" ht="24" customHeight="1" thickBot="1" x14ac:dyDescent="0.25">
      <c r="A7" s="307" t="s">
        <v>206</v>
      </c>
      <c r="B7" s="308"/>
      <c r="C7" s="308"/>
      <c r="D7" s="308"/>
      <c r="E7" s="308"/>
      <c r="F7" s="308"/>
      <c r="G7" s="308"/>
      <c r="H7" s="308"/>
      <c r="I7" s="308"/>
      <c r="J7" s="309"/>
    </row>
    <row r="8" spans="1:15" ht="72.95" customHeight="1" x14ac:dyDescent="0.2">
      <c r="A8" s="293" t="s">
        <v>207</v>
      </c>
      <c r="B8" s="162" t="s">
        <v>208</v>
      </c>
      <c r="C8" s="163" t="s">
        <v>208</v>
      </c>
      <c r="D8" s="163" t="s">
        <v>209</v>
      </c>
      <c r="E8" s="163" t="s">
        <v>208</v>
      </c>
      <c r="F8" s="163" t="s">
        <v>208</v>
      </c>
      <c r="G8" s="163" t="s">
        <v>208</v>
      </c>
      <c r="H8" s="163" t="s">
        <v>208</v>
      </c>
      <c r="I8" s="163" t="s">
        <v>208</v>
      </c>
      <c r="J8" s="164" t="s">
        <v>208</v>
      </c>
    </row>
    <row r="9" spans="1:15" ht="72.95" customHeight="1" x14ac:dyDescent="0.2">
      <c r="A9" s="281" t="s">
        <v>210</v>
      </c>
      <c r="B9" s="165" t="s">
        <v>208</v>
      </c>
      <c r="C9" s="166" t="s">
        <v>208</v>
      </c>
      <c r="D9" s="166" t="s">
        <v>209</v>
      </c>
      <c r="E9" s="166" t="s">
        <v>208</v>
      </c>
      <c r="F9" s="166" t="s">
        <v>208</v>
      </c>
      <c r="G9" s="166" t="s">
        <v>208</v>
      </c>
      <c r="H9" s="166" t="s">
        <v>208</v>
      </c>
      <c r="I9" s="166" t="s">
        <v>208</v>
      </c>
      <c r="J9" s="167" t="s">
        <v>208</v>
      </c>
    </row>
    <row r="10" spans="1:15" ht="72.95" customHeight="1" x14ac:dyDescent="0.2">
      <c r="A10" s="281" t="s">
        <v>211</v>
      </c>
      <c r="B10" s="280" t="s">
        <v>12</v>
      </c>
      <c r="C10" s="279" t="s">
        <v>12</v>
      </c>
      <c r="D10" s="279" t="s">
        <v>12</v>
      </c>
      <c r="E10" s="279" t="s">
        <v>12</v>
      </c>
      <c r="F10" s="279" t="s">
        <v>12</v>
      </c>
      <c r="G10" s="279" t="s">
        <v>12</v>
      </c>
      <c r="H10" s="279" t="s">
        <v>12</v>
      </c>
      <c r="I10" s="279" t="s">
        <v>12</v>
      </c>
      <c r="J10" s="278" t="s">
        <v>12</v>
      </c>
    </row>
    <row r="11" spans="1:15" ht="72.95" customHeight="1" x14ac:dyDescent="0.2">
      <c r="A11" s="281" t="s">
        <v>212</v>
      </c>
      <c r="B11" s="280" t="s">
        <v>213</v>
      </c>
      <c r="C11" s="279" t="s">
        <v>213</v>
      </c>
      <c r="D11" s="279" t="s">
        <v>214</v>
      </c>
      <c r="E11" s="279" t="s">
        <v>213</v>
      </c>
      <c r="F11" s="279" t="s">
        <v>214</v>
      </c>
      <c r="G11" s="279" t="s">
        <v>213</v>
      </c>
      <c r="H11" s="279" t="s">
        <v>213</v>
      </c>
      <c r="I11" s="279" t="s">
        <v>213</v>
      </c>
      <c r="J11" s="278" t="s">
        <v>213</v>
      </c>
    </row>
    <row r="12" spans="1:15" ht="72.95" customHeight="1" x14ac:dyDescent="0.2">
      <c r="A12" s="281" t="s">
        <v>520</v>
      </c>
      <c r="B12" s="280"/>
      <c r="C12" s="279"/>
      <c r="D12" s="279"/>
      <c r="E12" s="279"/>
      <c r="F12" s="279"/>
      <c r="G12" s="279" t="s">
        <v>213</v>
      </c>
      <c r="H12" s="279"/>
      <c r="I12" s="279"/>
      <c r="J12" s="278"/>
      <c r="K12" s="272"/>
      <c r="L12" s="272"/>
      <c r="M12" s="272"/>
      <c r="N12" s="272"/>
      <c r="O12" s="272"/>
    </row>
    <row r="13" spans="1:15" ht="72.95" customHeight="1" x14ac:dyDescent="0.2">
      <c r="A13" s="281" t="s">
        <v>215</v>
      </c>
      <c r="B13" s="280" t="s">
        <v>12</v>
      </c>
      <c r="C13" s="279" t="s">
        <v>12</v>
      </c>
      <c r="D13" s="279" t="s">
        <v>214</v>
      </c>
      <c r="E13" s="279" t="s">
        <v>12</v>
      </c>
      <c r="F13" s="279" t="s">
        <v>12</v>
      </c>
      <c r="G13" s="279" t="s">
        <v>12</v>
      </c>
      <c r="H13" s="279" t="s">
        <v>12</v>
      </c>
      <c r="I13" s="279"/>
      <c r="J13" s="278" t="s">
        <v>12</v>
      </c>
    </row>
    <row r="14" spans="1:15" ht="72.95" customHeight="1" x14ac:dyDescent="0.2">
      <c r="A14" s="281" t="s">
        <v>216</v>
      </c>
      <c r="B14" s="280" t="s">
        <v>213</v>
      </c>
      <c r="C14" s="279" t="s">
        <v>213</v>
      </c>
      <c r="D14" s="279" t="s">
        <v>213</v>
      </c>
      <c r="E14" s="279" t="s">
        <v>213</v>
      </c>
      <c r="F14" s="279" t="s">
        <v>213</v>
      </c>
      <c r="G14" s="279" t="s">
        <v>213</v>
      </c>
      <c r="H14" s="279" t="s">
        <v>213</v>
      </c>
      <c r="I14" s="279" t="s">
        <v>213</v>
      </c>
      <c r="J14" s="278" t="s">
        <v>213</v>
      </c>
    </row>
    <row r="15" spans="1:15" ht="72.95" customHeight="1" x14ac:dyDescent="0.2">
      <c r="A15" s="281" t="s">
        <v>217</v>
      </c>
      <c r="B15" s="284" t="s">
        <v>18</v>
      </c>
      <c r="C15" s="283" t="s">
        <v>18</v>
      </c>
      <c r="D15" s="283" t="s">
        <v>18</v>
      </c>
      <c r="E15" s="283" t="s">
        <v>18</v>
      </c>
      <c r="F15" s="283" t="s">
        <v>18</v>
      </c>
      <c r="G15" s="283" t="s">
        <v>18</v>
      </c>
      <c r="H15" s="283" t="s">
        <v>18</v>
      </c>
      <c r="I15" s="283" t="s">
        <v>18</v>
      </c>
      <c r="J15" s="282" t="s">
        <v>18</v>
      </c>
    </row>
    <row r="16" spans="1:15" ht="72.95" customHeight="1" x14ac:dyDescent="0.2">
      <c r="A16" s="281" t="s">
        <v>218</v>
      </c>
      <c r="B16" s="284" t="s">
        <v>16</v>
      </c>
      <c r="C16" s="283" t="s">
        <v>16</v>
      </c>
      <c r="D16" s="283" t="s">
        <v>16</v>
      </c>
      <c r="E16" s="283" t="s">
        <v>16</v>
      </c>
      <c r="F16" s="283" t="s">
        <v>16</v>
      </c>
      <c r="G16" s="283" t="s">
        <v>16</v>
      </c>
      <c r="H16" s="283" t="s">
        <v>16</v>
      </c>
      <c r="I16" s="283" t="s">
        <v>16</v>
      </c>
      <c r="J16" s="282" t="s">
        <v>16</v>
      </c>
    </row>
    <row r="17" spans="1:15" ht="72.95" customHeight="1" x14ac:dyDescent="0.2">
      <c r="A17" s="281" t="s">
        <v>219</v>
      </c>
      <c r="B17" s="280" t="s">
        <v>16</v>
      </c>
      <c r="C17" s="279" t="s">
        <v>16</v>
      </c>
      <c r="D17" s="279" t="s">
        <v>214</v>
      </c>
      <c r="E17" s="279" t="s">
        <v>16</v>
      </c>
      <c r="F17" s="279" t="s">
        <v>16</v>
      </c>
      <c r="G17" s="279" t="s">
        <v>16</v>
      </c>
      <c r="H17" s="279" t="s">
        <v>16</v>
      </c>
      <c r="I17" s="279" t="s">
        <v>16</v>
      </c>
      <c r="J17" s="278" t="s">
        <v>16</v>
      </c>
    </row>
    <row r="18" spans="1:15" ht="72.95" customHeight="1" x14ac:dyDescent="0.2">
      <c r="A18" s="281" t="s">
        <v>517</v>
      </c>
      <c r="B18" s="280"/>
      <c r="C18" s="279"/>
      <c r="D18" s="279"/>
      <c r="E18" s="279" t="s">
        <v>244</v>
      </c>
      <c r="F18" s="279" t="s">
        <v>244</v>
      </c>
      <c r="G18" s="279"/>
      <c r="H18" s="279"/>
      <c r="I18" s="279"/>
      <c r="J18" s="278"/>
      <c r="K18" s="272"/>
      <c r="L18" s="272"/>
      <c r="M18" s="272"/>
      <c r="N18" s="272"/>
      <c r="O18" s="272"/>
    </row>
    <row r="19" spans="1:15" ht="72.95" customHeight="1" x14ac:dyDescent="0.2">
      <c r="A19" s="281" t="s">
        <v>220</v>
      </c>
      <c r="B19" s="284" t="s">
        <v>18</v>
      </c>
      <c r="C19" s="283" t="s">
        <v>18</v>
      </c>
      <c r="D19" s="283"/>
      <c r="E19" s="283"/>
      <c r="F19" s="283"/>
      <c r="G19" s="283"/>
      <c r="H19" s="283" t="s">
        <v>18</v>
      </c>
      <c r="I19" s="283" t="s">
        <v>18</v>
      </c>
      <c r="J19" s="282" t="s">
        <v>18</v>
      </c>
    </row>
    <row r="20" spans="1:15" ht="72.95" customHeight="1" x14ac:dyDescent="0.2">
      <c r="A20" s="281" t="s">
        <v>221</v>
      </c>
      <c r="B20" s="280" t="s">
        <v>16</v>
      </c>
      <c r="C20" s="279" t="s">
        <v>16</v>
      </c>
      <c r="D20" s="279"/>
      <c r="E20" s="279"/>
      <c r="F20" s="279"/>
      <c r="G20" s="279"/>
      <c r="H20" s="279" t="s">
        <v>16</v>
      </c>
      <c r="I20" s="279" t="s">
        <v>16</v>
      </c>
      <c r="J20" s="278" t="s">
        <v>16</v>
      </c>
    </row>
    <row r="21" spans="1:15" ht="72.95" customHeight="1" x14ac:dyDescent="0.2">
      <c r="A21" s="281" t="s">
        <v>222</v>
      </c>
      <c r="B21" s="280" t="s">
        <v>12</v>
      </c>
      <c r="C21" s="279" t="s">
        <v>12</v>
      </c>
      <c r="D21" s="279" t="s">
        <v>12</v>
      </c>
      <c r="E21" s="279" t="s">
        <v>12</v>
      </c>
      <c r="F21" s="279" t="s">
        <v>12</v>
      </c>
      <c r="G21" s="279" t="s">
        <v>12</v>
      </c>
      <c r="H21" s="279" t="s">
        <v>12</v>
      </c>
      <c r="I21" s="279" t="s">
        <v>12</v>
      </c>
      <c r="J21" s="278" t="s">
        <v>12</v>
      </c>
    </row>
    <row r="22" spans="1:15" ht="72.95" customHeight="1" x14ac:dyDescent="0.2">
      <c r="A22" s="281" t="s">
        <v>223</v>
      </c>
      <c r="B22" s="280"/>
      <c r="C22" s="279"/>
      <c r="D22" s="279"/>
      <c r="E22" s="279" t="s">
        <v>208</v>
      </c>
      <c r="F22" s="279" t="s">
        <v>516</v>
      </c>
      <c r="G22" s="279"/>
      <c r="H22" s="279"/>
      <c r="I22" s="279"/>
      <c r="J22" s="278"/>
    </row>
    <row r="23" spans="1:15" ht="72.95" customHeight="1" x14ac:dyDescent="0.2">
      <c r="A23" s="281" t="s">
        <v>178</v>
      </c>
      <c r="B23" s="280" t="s">
        <v>26</v>
      </c>
      <c r="C23" s="279" t="s">
        <v>26</v>
      </c>
      <c r="D23" s="279" t="s">
        <v>26</v>
      </c>
      <c r="E23" s="279" t="s">
        <v>26</v>
      </c>
      <c r="F23" s="279" t="s">
        <v>26</v>
      </c>
      <c r="G23" s="279" t="s">
        <v>26</v>
      </c>
      <c r="H23" s="279" t="s">
        <v>26</v>
      </c>
      <c r="I23" s="279" t="s">
        <v>26</v>
      </c>
      <c r="J23" s="278" t="s">
        <v>26</v>
      </c>
    </row>
    <row r="24" spans="1:15" ht="72.95" customHeight="1" x14ac:dyDescent="0.2">
      <c r="A24" s="281" t="s">
        <v>224</v>
      </c>
      <c r="B24" s="284" t="s">
        <v>16</v>
      </c>
      <c r="C24" s="283" t="s">
        <v>16</v>
      </c>
      <c r="D24" s="283" t="s">
        <v>16</v>
      </c>
      <c r="E24" s="283" t="s">
        <v>16</v>
      </c>
      <c r="F24" s="283" t="s">
        <v>16</v>
      </c>
      <c r="G24" s="283" t="s">
        <v>16</v>
      </c>
      <c r="H24" s="283" t="s">
        <v>16</v>
      </c>
      <c r="I24" s="283" t="s">
        <v>16</v>
      </c>
      <c r="J24" s="282" t="s">
        <v>16</v>
      </c>
    </row>
    <row r="25" spans="1:15" ht="95.1" customHeight="1" x14ac:dyDescent="0.2">
      <c r="A25" s="281" t="s">
        <v>225</v>
      </c>
      <c r="B25" s="280" t="s">
        <v>214</v>
      </c>
      <c r="C25" s="279" t="s">
        <v>214</v>
      </c>
      <c r="D25" s="279" t="s">
        <v>209</v>
      </c>
      <c r="E25" s="279" t="s">
        <v>214</v>
      </c>
      <c r="F25" s="279" t="s">
        <v>214</v>
      </c>
      <c r="G25" s="279" t="s">
        <v>214</v>
      </c>
      <c r="H25" s="279" t="s">
        <v>214</v>
      </c>
      <c r="I25" s="279"/>
      <c r="J25" s="278" t="s">
        <v>214</v>
      </c>
    </row>
    <row r="26" spans="1:15" ht="72.95" customHeight="1" x14ac:dyDescent="0.2">
      <c r="A26" s="281" t="s">
        <v>226</v>
      </c>
      <c r="B26" s="280" t="s">
        <v>214</v>
      </c>
      <c r="C26" s="279" t="s">
        <v>214</v>
      </c>
      <c r="D26" s="279" t="s">
        <v>209</v>
      </c>
      <c r="E26" s="279" t="s">
        <v>214</v>
      </c>
      <c r="F26" s="279" t="s">
        <v>214</v>
      </c>
      <c r="G26" s="279" t="s">
        <v>214</v>
      </c>
      <c r="H26" s="279" t="s">
        <v>214</v>
      </c>
      <c r="I26" s="279"/>
      <c r="J26" s="278" t="s">
        <v>214</v>
      </c>
    </row>
    <row r="27" spans="1:15" ht="72.95" customHeight="1" x14ac:dyDescent="0.2">
      <c r="A27" s="281" t="s">
        <v>227</v>
      </c>
      <c r="B27" s="280"/>
      <c r="C27" s="279"/>
      <c r="D27" s="279" t="s">
        <v>26</v>
      </c>
      <c r="E27" s="279"/>
      <c r="F27" s="279"/>
      <c r="G27" s="279"/>
      <c r="H27" s="279"/>
      <c r="I27" s="279"/>
      <c r="J27" s="278"/>
    </row>
    <row r="28" spans="1:15" ht="72.95" customHeight="1" x14ac:dyDescent="0.2">
      <c r="A28" s="281" t="s">
        <v>228</v>
      </c>
      <c r="B28" s="280"/>
      <c r="C28" s="279"/>
      <c r="D28" s="279" t="s">
        <v>209</v>
      </c>
      <c r="E28" s="279"/>
      <c r="F28" s="279"/>
      <c r="G28" s="279"/>
      <c r="H28" s="279"/>
      <c r="I28" s="279"/>
      <c r="J28" s="278"/>
    </row>
    <row r="29" spans="1:15" ht="72.95" customHeight="1" x14ac:dyDescent="0.2">
      <c r="A29" s="281" t="s">
        <v>229</v>
      </c>
      <c r="B29" s="280"/>
      <c r="C29" s="279"/>
      <c r="D29" s="279" t="s">
        <v>209</v>
      </c>
      <c r="E29" s="279"/>
      <c r="F29" s="279"/>
      <c r="G29" s="279"/>
      <c r="H29" s="279"/>
      <c r="I29" s="279"/>
      <c r="J29" s="278"/>
    </row>
    <row r="30" spans="1:15" ht="72.95" customHeight="1" x14ac:dyDescent="0.2">
      <c r="A30" s="281" t="s">
        <v>230</v>
      </c>
      <c r="B30" s="280"/>
      <c r="C30" s="279"/>
      <c r="D30" s="279" t="s">
        <v>209</v>
      </c>
      <c r="E30" s="279"/>
      <c r="F30" s="279"/>
      <c r="G30" s="279"/>
      <c r="H30" s="279"/>
      <c r="I30" s="279"/>
      <c r="J30" s="278"/>
    </row>
    <row r="31" spans="1:15" ht="72.95" customHeight="1" x14ac:dyDescent="0.2">
      <c r="A31" s="168" t="s">
        <v>231</v>
      </c>
      <c r="B31" s="280"/>
      <c r="C31" s="279"/>
      <c r="D31" s="279" t="s">
        <v>209</v>
      </c>
      <c r="E31" s="279"/>
      <c r="F31" s="279"/>
      <c r="G31" s="279"/>
      <c r="H31" s="279"/>
      <c r="I31" s="279"/>
      <c r="J31" s="278"/>
    </row>
    <row r="32" spans="1:15" ht="72.95" customHeight="1" x14ac:dyDescent="0.2">
      <c r="A32" s="281" t="s">
        <v>232</v>
      </c>
      <c r="B32" s="280"/>
      <c r="C32" s="279"/>
      <c r="D32" s="283" t="s">
        <v>18</v>
      </c>
      <c r="E32" s="279"/>
      <c r="F32" s="279"/>
      <c r="G32" s="279"/>
      <c r="H32" s="279"/>
      <c r="I32" s="279"/>
      <c r="J32" s="278"/>
    </row>
    <row r="33" spans="1:11" ht="72.95" customHeight="1" thickBot="1" x14ac:dyDescent="0.25">
      <c r="A33" s="277" t="s">
        <v>233</v>
      </c>
      <c r="B33" s="292"/>
      <c r="C33" s="291"/>
      <c r="D33" s="275" t="s">
        <v>20</v>
      </c>
      <c r="E33" s="291"/>
      <c r="F33" s="291"/>
      <c r="G33" s="291"/>
      <c r="H33" s="291"/>
      <c r="I33" s="291"/>
      <c r="J33" s="290"/>
    </row>
    <row r="34" spans="1:11" ht="26.1" customHeight="1" thickBot="1" x14ac:dyDescent="0.25">
      <c r="A34" s="310" t="s">
        <v>234</v>
      </c>
      <c r="B34" s="311"/>
      <c r="C34" s="311"/>
      <c r="D34" s="311"/>
      <c r="E34" s="311"/>
      <c r="F34" s="311"/>
      <c r="G34" s="311"/>
      <c r="H34" s="311"/>
      <c r="I34" s="311"/>
      <c r="J34" s="312"/>
    </row>
    <row r="35" spans="1:11" ht="188.25" customHeight="1" x14ac:dyDescent="0.2">
      <c r="A35" s="289" t="s">
        <v>519</v>
      </c>
      <c r="B35" s="288" t="s">
        <v>208</v>
      </c>
      <c r="C35" s="287" t="s">
        <v>208</v>
      </c>
      <c r="D35" s="287" t="s">
        <v>208</v>
      </c>
      <c r="E35" s="287" t="s">
        <v>208</v>
      </c>
      <c r="F35" s="287" t="s">
        <v>208</v>
      </c>
      <c r="G35" s="287" t="s">
        <v>208</v>
      </c>
      <c r="H35" s="287" t="s">
        <v>208</v>
      </c>
      <c r="I35" s="287" t="s">
        <v>208</v>
      </c>
      <c r="J35" s="286" t="s">
        <v>208</v>
      </c>
    </row>
    <row r="36" spans="1:11" ht="72.95" customHeight="1" x14ac:dyDescent="0.2">
      <c r="A36" s="285" t="s">
        <v>515</v>
      </c>
      <c r="B36" s="280" t="s">
        <v>208</v>
      </c>
      <c r="C36" s="279" t="s">
        <v>208</v>
      </c>
      <c r="D36" s="279" t="s">
        <v>208</v>
      </c>
      <c r="E36" s="279" t="s">
        <v>208</v>
      </c>
      <c r="F36" s="279" t="s">
        <v>208</v>
      </c>
      <c r="G36" s="279" t="s">
        <v>208</v>
      </c>
      <c r="H36" s="279" t="s">
        <v>208</v>
      </c>
      <c r="I36" s="279" t="s">
        <v>208</v>
      </c>
      <c r="J36" s="278" t="s">
        <v>208</v>
      </c>
    </row>
    <row r="37" spans="1:11" ht="72.95" customHeight="1" x14ac:dyDescent="0.2">
      <c r="A37" s="285" t="s">
        <v>235</v>
      </c>
      <c r="B37" s="280" t="s">
        <v>208</v>
      </c>
      <c r="C37" s="279" t="s">
        <v>208</v>
      </c>
      <c r="D37" s="279" t="s">
        <v>208</v>
      </c>
      <c r="E37" s="279" t="s">
        <v>208</v>
      </c>
      <c r="F37" s="279" t="s">
        <v>208</v>
      </c>
      <c r="G37" s="279" t="s">
        <v>208</v>
      </c>
      <c r="H37" s="279" t="s">
        <v>208</v>
      </c>
      <c r="I37" s="279" t="s">
        <v>208</v>
      </c>
      <c r="J37" s="278" t="s">
        <v>208</v>
      </c>
    </row>
    <row r="38" spans="1:11" ht="57.95" customHeight="1" x14ac:dyDescent="0.2">
      <c r="A38" s="285" t="s">
        <v>236</v>
      </c>
      <c r="B38" s="284" t="s">
        <v>24</v>
      </c>
      <c r="C38" s="283" t="s">
        <v>24</v>
      </c>
      <c r="D38" s="283" t="s">
        <v>24</v>
      </c>
      <c r="E38" s="283" t="s">
        <v>24</v>
      </c>
      <c r="F38" s="283" t="s">
        <v>24</v>
      </c>
      <c r="G38" s="283" t="s">
        <v>24</v>
      </c>
      <c r="H38" s="283" t="s">
        <v>24</v>
      </c>
      <c r="I38" s="283" t="s">
        <v>24</v>
      </c>
      <c r="J38" s="282" t="s">
        <v>24</v>
      </c>
    </row>
    <row r="39" spans="1:11" ht="57.95" customHeight="1" x14ac:dyDescent="0.2">
      <c r="A39" s="281" t="s">
        <v>237</v>
      </c>
      <c r="B39" s="280"/>
      <c r="C39" s="279"/>
      <c r="D39" s="279" t="s">
        <v>214</v>
      </c>
      <c r="E39" s="279" t="s">
        <v>208</v>
      </c>
      <c r="F39" s="279" t="s">
        <v>208</v>
      </c>
      <c r="G39" s="279"/>
      <c r="H39" s="279" t="s">
        <v>208</v>
      </c>
      <c r="I39" s="279"/>
      <c r="J39" s="278"/>
    </row>
    <row r="40" spans="1:11" ht="56.1" customHeight="1" x14ac:dyDescent="0.2">
      <c r="A40" s="168" t="s">
        <v>238</v>
      </c>
      <c r="B40" s="280"/>
      <c r="C40" s="279"/>
      <c r="D40" s="279" t="s">
        <v>213</v>
      </c>
      <c r="E40" s="279"/>
      <c r="F40" s="279"/>
      <c r="G40" s="279"/>
      <c r="H40" s="279"/>
      <c r="I40" s="279"/>
      <c r="J40" s="278"/>
    </row>
    <row r="41" spans="1:11" ht="56.1" customHeight="1" x14ac:dyDescent="0.2">
      <c r="A41" s="281" t="s">
        <v>239</v>
      </c>
      <c r="B41" s="280" t="s">
        <v>20</v>
      </c>
      <c r="C41" s="279" t="s">
        <v>20</v>
      </c>
      <c r="D41" s="279" t="s">
        <v>20</v>
      </c>
      <c r="E41" s="279" t="s">
        <v>20</v>
      </c>
      <c r="F41" s="279" t="s">
        <v>20</v>
      </c>
      <c r="G41" s="279" t="s">
        <v>20</v>
      </c>
      <c r="H41" s="279" t="s">
        <v>20</v>
      </c>
      <c r="I41" s="279" t="s">
        <v>20</v>
      </c>
      <c r="J41" s="278" t="s">
        <v>20</v>
      </c>
    </row>
    <row r="42" spans="1:11" ht="56.1" customHeight="1" thickBot="1" x14ac:dyDescent="0.25">
      <c r="A42" s="277" t="s">
        <v>240</v>
      </c>
      <c r="B42" s="276" t="s">
        <v>16</v>
      </c>
      <c r="C42" s="275" t="s">
        <v>16</v>
      </c>
      <c r="D42" s="275" t="s">
        <v>16</v>
      </c>
      <c r="E42" s="275" t="s">
        <v>16</v>
      </c>
      <c r="F42" s="275" t="s">
        <v>16</v>
      </c>
      <c r="G42" s="275" t="s">
        <v>16</v>
      </c>
      <c r="H42" s="275" t="s">
        <v>16</v>
      </c>
      <c r="I42" s="275" t="s">
        <v>16</v>
      </c>
      <c r="J42" s="274" t="s">
        <v>16</v>
      </c>
    </row>
    <row r="43" spans="1:11" ht="45.95" customHeight="1" thickBot="1" x14ac:dyDescent="0.25">
      <c r="A43" s="273"/>
      <c r="B43" s="273"/>
      <c r="C43" s="273"/>
      <c r="D43" s="273"/>
      <c r="E43" s="273"/>
      <c r="F43" s="272"/>
      <c r="G43" s="273"/>
      <c r="H43" s="272"/>
      <c r="I43" s="272"/>
      <c r="J43" s="272"/>
      <c r="K43" s="272"/>
    </row>
    <row r="44" spans="1:11" ht="36.950000000000003" customHeight="1" thickBot="1" x14ac:dyDescent="0.25">
      <c r="A44" s="313" t="s">
        <v>241</v>
      </c>
      <c r="B44" s="314"/>
      <c r="C44" s="314"/>
      <c r="D44" s="314"/>
      <c r="E44" s="315"/>
      <c r="F44" s="271"/>
      <c r="G44" s="271"/>
      <c r="H44" s="160"/>
    </row>
    <row r="45" spans="1:11" ht="36.950000000000003" customHeight="1" x14ac:dyDescent="0.2">
      <c r="A45" s="270" t="s">
        <v>142</v>
      </c>
      <c r="B45" s="316" t="s">
        <v>242</v>
      </c>
      <c r="C45" s="316"/>
      <c r="D45" s="316"/>
      <c r="E45" s="317"/>
    </row>
    <row r="46" spans="1:11" s="169" customFormat="1" ht="27" customHeight="1" x14ac:dyDescent="0.2">
      <c r="A46" s="269" t="s">
        <v>512</v>
      </c>
      <c r="B46" s="318" t="s">
        <v>511</v>
      </c>
      <c r="C46" s="318"/>
      <c r="D46" s="318"/>
      <c r="E46" s="319"/>
    </row>
    <row r="47" spans="1:11" s="169" customFormat="1" ht="27" customHeight="1" x14ac:dyDescent="0.2">
      <c r="A47" s="269" t="s">
        <v>510</v>
      </c>
      <c r="B47" s="320" t="s">
        <v>509</v>
      </c>
      <c r="C47" s="321"/>
      <c r="D47" s="321"/>
      <c r="E47" s="322"/>
    </row>
    <row r="48" spans="1:11" s="169" customFormat="1" ht="27" customHeight="1" x14ac:dyDescent="0.2">
      <c r="A48" s="269" t="s">
        <v>209</v>
      </c>
      <c r="B48" s="320" t="s">
        <v>508</v>
      </c>
      <c r="C48" s="321"/>
      <c r="D48" s="321"/>
      <c r="E48" s="322"/>
    </row>
    <row r="49" spans="1:5" s="169" customFormat="1" ht="27" customHeight="1" x14ac:dyDescent="0.2">
      <c r="A49" s="269" t="s">
        <v>243</v>
      </c>
      <c r="B49" s="318" t="s">
        <v>507</v>
      </c>
      <c r="C49" s="318"/>
      <c r="D49" s="318"/>
      <c r="E49" s="319"/>
    </row>
    <row r="50" spans="1:5" s="169" customFormat="1" ht="27" customHeight="1" x14ac:dyDescent="0.2">
      <c r="A50" s="269" t="s">
        <v>244</v>
      </c>
      <c r="B50" s="318" t="s">
        <v>506</v>
      </c>
      <c r="C50" s="318"/>
      <c r="D50" s="318"/>
      <c r="E50" s="319"/>
    </row>
    <row r="51" spans="1:5" s="169" customFormat="1" ht="27" customHeight="1" x14ac:dyDescent="0.2">
      <c r="A51" s="269" t="s">
        <v>245</v>
      </c>
      <c r="B51" s="318" t="s">
        <v>505</v>
      </c>
      <c r="C51" s="318"/>
      <c r="D51" s="318"/>
      <c r="E51" s="319"/>
    </row>
    <row r="52" spans="1:5" s="169" customFormat="1" ht="27" customHeight="1" x14ac:dyDescent="0.2">
      <c r="A52" s="269" t="s">
        <v>246</v>
      </c>
      <c r="B52" s="318" t="s">
        <v>247</v>
      </c>
      <c r="C52" s="318"/>
      <c r="D52" s="318"/>
      <c r="E52" s="319"/>
    </row>
    <row r="53" spans="1:5" s="169" customFormat="1" ht="41.1" customHeight="1" x14ac:dyDescent="0.2">
      <c r="A53" s="269" t="s">
        <v>213</v>
      </c>
      <c r="B53" s="318" t="s">
        <v>248</v>
      </c>
      <c r="C53" s="318"/>
      <c r="D53" s="318"/>
      <c r="E53" s="319"/>
    </row>
    <row r="54" spans="1:5" s="169" customFormat="1" ht="27" customHeight="1" x14ac:dyDescent="0.2">
      <c r="A54" s="269" t="s">
        <v>12</v>
      </c>
      <c r="B54" s="318" t="s">
        <v>504</v>
      </c>
      <c r="C54" s="318"/>
      <c r="D54" s="318"/>
      <c r="E54" s="319"/>
    </row>
    <row r="55" spans="1:5" s="169" customFormat="1" ht="44.1" customHeight="1" x14ac:dyDescent="0.2">
      <c r="A55" s="269" t="s">
        <v>14</v>
      </c>
      <c r="B55" s="327" t="s">
        <v>503</v>
      </c>
      <c r="C55" s="328"/>
      <c r="D55" s="328"/>
      <c r="E55" s="329"/>
    </row>
    <row r="56" spans="1:5" s="169" customFormat="1" ht="44.1" customHeight="1" x14ac:dyDescent="0.2">
      <c r="A56" s="269" t="s">
        <v>24</v>
      </c>
      <c r="B56" s="323" t="s">
        <v>502</v>
      </c>
      <c r="C56" s="323"/>
      <c r="D56" s="323"/>
      <c r="E56" s="324"/>
    </row>
    <row r="57" spans="1:5" s="169" customFormat="1" ht="39.950000000000003" customHeight="1" x14ac:dyDescent="0.2">
      <c r="A57" s="269" t="s">
        <v>22</v>
      </c>
      <c r="B57" s="323" t="s">
        <v>501</v>
      </c>
      <c r="C57" s="323"/>
      <c r="D57" s="323"/>
      <c r="E57" s="324"/>
    </row>
    <row r="58" spans="1:5" s="169" customFormat="1" ht="39.950000000000003" customHeight="1" x14ac:dyDescent="0.2">
      <c r="A58" s="269" t="s">
        <v>20</v>
      </c>
      <c r="B58" s="323" t="s">
        <v>500</v>
      </c>
      <c r="C58" s="323"/>
      <c r="D58" s="323"/>
      <c r="E58" s="324"/>
    </row>
    <row r="59" spans="1:5" s="169" customFormat="1" ht="39.950000000000003" customHeight="1" x14ac:dyDescent="0.2">
      <c r="A59" s="269" t="s">
        <v>18</v>
      </c>
      <c r="B59" s="323" t="s">
        <v>499</v>
      </c>
      <c r="C59" s="323"/>
      <c r="D59" s="323"/>
      <c r="E59" s="324"/>
    </row>
    <row r="60" spans="1:5" x14ac:dyDescent="0.2">
      <c r="A60" s="269" t="s">
        <v>16</v>
      </c>
      <c r="B60" s="320" t="s">
        <v>498</v>
      </c>
      <c r="C60" s="321"/>
      <c r="D60" s="321"/>
      <c r="E60" s="322"/>
    </row>
    <row r="61" spans="1:5" x14ac:dyDescent="0.2">
      <c r="A61" s="269" t="s">
        <v>26</v>
      </c>
      <c r="B61" s="318" t="s">
        <v>27</v>
      </c>
      <c r="C61" s="318"/>
      <c r="D61" s="318"/>
      <c r="E61" s="319"/>
    </row>
    <row r="62" spans="1:5" ht="15" thickBot="1" x14ac:dyDescent="0.25">
      <c r="A62" s="268" t="s">
        <v>208</v>
      </c>
      <c r="B62" s="325" t="s">
        <v>249</v>
      </c>
      <c r="C62" s="325"/>
      <c r="D62" s="325"/>
      <c r="E62" s="326"/>
    </row>
  </sheetData>
  <mergeCells count="22">
    <mergeCell ref="B62:E62"/>
    <mergeCell ref="B53:E53"/>
    <mergeCell ref="B54:E54"/>
    <mergeCell ref="B55:E55"/>
    <mergeCell ref="B56:E56"/>
    <mergeCell ref="B57:E57"/>
    <mergeCell ref="B58:E58"/>
    <mergeCell ref="B51:E51"/>
    <mergeCell ref="B52:E52"/>
    <mergeCell ref="B59:E59"/>
    <mergeCell ref="B60:E60"/>
    <mergeCell ref="B61:E61"/>
    <mergeCell ref="B46:E46"/>
    <mergeCell ref="B47:E47"/>
    <mergeCell ref="B48:E48"/>
    <mergeCell ref="B49:E49"/>
    <mergeCell ref="B50:E50"/>
    <mergeCell ref="B4:J4"/>
    <mergeCell ref="A7:J7"/>
    <mergeCell ref="A34:J34"/>
    <mergeCell ref="A44:E44"/>
    <mergeCell ref="B45:E45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topLeftCell="A2" zoomScale="125" zoomScaleNormal="125" zoomScalePageLayoutView="125" workbookViewId="0">
      <selection activeCell="A15" sqref="A15:B15"/>
    </sheetView>
  </sheetViews>
  <sheetFormatPr baseColWidth="10" defaultColWidth="11.42578125" defaultRowHeight="35.1" customHeight="1" x14ac:dyDescent="0.2"/>
  <cols>
    <col min="1" max="1" width="62.85546875" style="187" customWidth="1"/>
    <col min="2" max="2" width="82.85546875" style="187" customWidth="1"/>
    <col min="3" max="248" width="11.42578125" style="172"/>
    <col min="249" max="249" width="60.140625" style="172" customWidth="1"/>
    <col min="250" max="250" width="82.85546875" style="172" customWidth="1"/>
    <col min="251" max="504" width="11.42578125" style="172"/>
    <col min="505" max="505" width="60.140625" style="172" customWidth="1"/>
    <col min="506" max="506" width="82.85546875" style="172" customWidth="1"/>
    <col min="507" max="760" width="11.42578125" style="172"/>
    <col min="761" max="761" width="60.140625" style="172" customWidth="1"/>
    <col min="762" max="762" width="82.85546875" style="172" customWidth="1"/>
    <col min="763" max="1016" width="11.42578125" style="172"/>
    <col min="1017" max="1017" width="60.140625" style="172" customWidth="1"/>
    <col min="1018" max="1018" width="82.85546875" style="172" customWidth="1"/>
    <col min="1019" max="1272" width="11.42578125" style="172"/>
    <col min="1273" max="1273" width="60.140625" style="172" customWidth="1"/>
    <col min="1274" max="1274" width="82.85546875" style="172" customWidth="1"/>
    <col min="1275" max="1528" width="11.42578125" style="172"/>
    <col min="1529" max="1529" width="60.140625" style="172" customWidth="1"/>
    <col min="1530" max="1530" width="82.85546875" style="172" customWidth="1"/>
    <col min="1531" max="1784" width="11.42578125" style="172"/>
    <col min="1785" max="1785" width="60.140625" style="172" customWidth="1"/>
    <col min="1786" max="1786" width="82.85546875" style="172" customWidth="1"/>
    <col min="1787" max="2040" width="11.42578125" style="172"/>
    <col min="2041" max="2041" width="60.140625" style="172" customWidth="1"/>
    <col min="2042" max="2042" width="82.85546875" style="172" customWidth="1"/>
    <col min="2043" max="2296" width="11.42578125" style="172"/>
    <col min="2297" max="2297" width="60.140625" style="172" customWidth="1"/>
    <col min="2298" max="2298" width="82.85546875" style="172" customWidth="1"/>
    <col min="2299" max="2552" width="11.42578125" style="172"/>
    <col min="2553" max="2553" width="60.140625" style="172" customWidth="1"/>
    <col min="2554" max="2554" width="82.85546875" style="172" customWidth="1"/>
    <col min="2555" max="2808" width="11.42578125" style="172"/>
    <col min="2809" max="2809" width="60.140625" style="172" customWidth="1"/>
    <col min="2810" max="2810" width="82.85546875" style="172" customWidth="1"/>
    <col min="2811" max="3064" width="11.42578125" style="172"/>
    <col min="3065" max="3065" width="60.140625" style="172" customWidth="1"/>
    <col min="3066" max="3066" width="82.85546875" style="172" customWidth="1"/>
    <col min="3067" max="3320" width="11.42578125" style="172"/>
    <col min="3321" max="3321" width="60.140625" style="172" customWidth="1"/>
    <col min="3322" max="3322" width="82.85546875" style="172" customWidth="1"/>
    <col min="3323" max="3576" width="11.42578125" style="172"/>
    <col min="3577" max="3577" width="60.140625" style="172" customWidth="1"/>
    <col min="3578" max="3578" width="82.85546875" style="172" customWidth="1"/>
    <col min="3579" max="3832" width="11.42578125" style="172"/>
    <col min="3833" max="3833" width="60.140625" style="172" customWidth="1"/>
    <col min="3834" max="3834" width="82.85546875" style="172" customWidth="1"/>
    <col min="3835" max="4088" width="11.42578125" style="172"/>
    <col min="4089" max="4089" width="60.140625" style="172" customWidth="1"/>
    <col min="4090" max="4090" width="82.85546875" style="172" customWidth="1"/>
    <col min="4091" max="4344" width="11.42578125" style="172"/>
    <col min="4345" max="4345" width="60.140625" style="172" customWidth="1"/>
    <col min="4346" max="4346" width="82.85546875" style="172" customWidth="1"/>
    <col min="4347" max="4600" width="11.42578125" style="172"/>
    <col min="4601" max="4601" width="60.140625" style="172" customWidth="1"/>
    <col min="4602" max="4602" width="82.85546875" style="172" customWidth="1"/>
    <col min="4603" max="4856" width="11.42578125" style="172"/>
    <col min="4857" max="4857" width="60.140625" style="172" customWidth="1"/>
    <col min="4858" max="4858" width="82.85546875" style="172" customWidth="1"/>
    <col min="4859" max="5112" width="11.42578125" style="172"/>
    <col min="5113" max="5113" width="60.140625" style="172" customWidth="1"/>
    <col min="5114" max="5114" width="82.85546875" style="172" customWidth="1"/>
    <col min="5115" max="5368" width="11.42578125" style="172"/>
    <col min="5369" max="5369" width="60.140625" style="172" customWidth="1"/>
    <col min="5370" max="5370" width="82.85546875" style="172" customWidth="1"/>
    <col min="5371" max="5624" width="11.42578125" style="172"/>
    <col min="5625" max="5625" width="60.140625" style="172" customWidth="1"/>
    <col min="5626" max="5626" width="82.85546875" style="172" customWidth="1"/>
    <col min="5627" max="5880" width="11.42578125" style="172"/>
    <col min="5881" max="5881" width="60.140625" style="172" customWidth="1"/>
    <col min="5882" max="5882" width="82.85546875" style="172" customWidth="1"/>
    <col min="5883" max="6136" width="11.42578125" style="172"/>
    <col min="6137" max="6137" width="60.140625" style="172" customWidth="1"/>
    <col min="6138" max="6138" width="82.85546875" style="172" customWidth="1"/>
    <col min="6139" max="6392" width="11.42578125" style="172"/>
    <col min="6393" max="6393" width="60.140625" style="172" customWidth="1"/>
    <col min="6394" max="6394" width="82.85546875" style="172" customWidth="1"/>
    <col min="6395" max="6648" width="11.42578125" style="172"/>
    <col min="6649" max="6649" width="60.140625" style="172" customWidth="1"/>
    <col min="6650" max="6650" width="82.85546875" style="172" customWidth="1"/>
    <col min="6651" max="6904" width="11.42578125" style="172"/>
    <col min="6905" max="6905" width="60.140625" style="172" customWidth="1"/>
    <col min="6906" max="6906" width="82.85546875" style="172" customWidth="1"/>
    <col min="6907" max="7160" width="11.42578125" style="172"/>
    <col min="7161" max="7161" width="60.140625" style="172" customWidth="1"/>
    <col min="7162" max="7162" width="82.85546875" style="172" customWidth="1"/>
    <col min="7163" max="7416" width="11.42578125" style="172"/>
    <col min="7417" max="7417" width="60.140625" style="172" customWidth="1"/>
    <col min="7418" max="7418" width="82.85546875" style="172" customWidth="1"/>
    <col min="7419" max="7672" width="11.42578125" style="172"/>
    <col min="7673" max="7673" width="60.140625" style="172" customWidth="1"/>
    <col min="7674" max="7674" width="82.85546875" style="172" customWidth="1"/>
    <col min="7675" max="7928" width="11.42578125" style="172"/>
    <col min="7929" max="7929" width="60.140625" style="172" customWidth="1"/>
    <col min="7930" max="7930" width="82.85546875" style="172" customWidth="1"/>
    <col min="7931" max="8184" width="11.42578125" style="172"/>
    <col min="8185" max="8185" width="60.140625" style="172" customWidth="1"/>
    <col min="8186" max="8186" width="82.85546875" style="172" customWidth="1"/>
    <col min="8187" max="8440" width="11.42578125" style="172"/>
    <col min="8441" max="8441" width="60.140625" style="172" customWidth="1"/>
    <col min="8442" max="8442" width="82.85546875" style="172" customWidth="1"/>
    <col min="8443" max="8696" width="11.42578125" style="172"/>
    <col min="8697" max="8697" width="60.140625" style="172" customWidth="1"/>
    <col min="8698" max="8698" width="82.85546875" style="172" customWidth="1"/>
    <col min="8699" max="8952" width="11.42578125" style="172"/>
    <col min="8953" max="8953" width="60.140625" style="172" customWidth="1"/>
    <col min="8954" max="8954" width="82.85546875" style="172" customWidth="1"/>
    <col min="8955" max="9208" width="11.42578125" style="172"/>
    <col min="9209" max="9209" width="60.140625" style="172" customWidth="1"/>
    <col min="9210" max="9210" width="82.85546875" style="172" customWidth="1"/>
    <col min="9211" max="9464" width="11.42578125" style="172"/>
    <col min="9465" max="9465" width="60.140625" style="172" customWidth="1"/>
    <col min="9466" max="9466" width="82.85546875" style="172" customWidth="1"/>
    <col min="9467" max="9720" width="11.42578125" style="172"/>
    <col min="9721" max="9721" width="60.140625" style="172" customWidth="1"/>
    <col min="9722" max="9722" width="82.85546875" style="172" customWidth="1"/>
    <col min="9723" max="9976" width="11.42578125" style="172"/>
    <col min="9977" max="9977" width="60.140625" style="172" customWidth="1"/>
    <col min="9978" max="9978" width="82.85546875" style="172" customWidth="1"/>
    <col min="9979" max="10232" width="11.42578125" style="172"/>
    <col min="10233" max="10233" width="60.140625" style="172" customWidth="1"/>
    <col min="10234" max="10234" width="82.85546875" style="172" customWidth="1"/>
    <col min="10235" max="10488" width="11.42578125" style="172"/>
    <col min="10489" max="10489" width="60.140625" style="172" customWidth="1"/>
    <col min="10490" max="10490" width="82.85546875" style="172" customWidth="1"/>
    <col min="10491" max="10744" width="11.42578125" style="172"/>
    <col min="10745" max="10745" width="60.140625" style="172" customWidth="1"/>
    <col min="10746" max="10746" width="82.85546875" style="172" customWidth="1"/>
    <col min="10747" max="11000" width="11.42578125" style="172"/>
    <col min="11001" max="11001" width="60.140625" style="172" customWidth="1"/>
    <col min="11002" max="11002" width="82.85546875" style="172" customWidth="1"/>
    <col min="11003" max="11256" width="11.42578125" style="172"/>
    <col min="11257" max="11257" width="60.140625" style="172" customWidth="1"/>
    <col min="11258" max="11258" width="82.85546875" style="172" customWidth="1"/>
    <col min="11259" max="11512" width="11.42578125" style="172"/>
    <col min="11513" max="11513" width="60.140625" style="172" customWidth="1"/>
    <col min="11514" max="11514" width="82.85546875" style="172" customWidth="1"/>
    <col min="11515" max="11768" width="11.42578125" style="172"/>
    <col min="11769" max="11769" width="60.140625" style="172" customWidth="1"/>
    <col min="11770" max="11770" width="82.85546875" style="172" customWidth="1"/>
    <col min="11771" max="12024" width="11.42578125" style="172"/>
    <col min="12025" max="12025" width="60.140625" style="172" customWidth="1"/>
    <col min="12026" max="12026" width="82.85546875" style="172" customWidth="1"/>
    <col min="12027" max="12280" width="11.42578125" style="172"/>
    <col min="12281" max="12281" width="60.140625" style="172" customWidth="1"/>
    <col min="12282" max="12282" width="82.85546875" style="172" customWidth="1"/>
    <col min="12283" max="12536" width="11.42578125" style="172"/>
    <col min="12537" max="12537" width="60.140625" style="172" customWidth="1"/>
    <col min="12538" max="12538" width="82.85546875" style="172" customWidth="1"/>
    <col min="12539" max="12792" width="11.42578125" style="172"/>
    <col min="12793" max="12793" width="60.140625" style="172" customWidth="1"/>
    <col min="12794" max="12794" width="82.85546875" style="172" customWidth="1"/>
    <col min="12795" max="13048" width="11.42578125" style="172"/>
    <col min="13049" max="13049" width="60.140625" style="172" customWidth="1"/>
    <col min="13050" max="13050" width="82.85546875" style="172" customWidth="1"/>
    <col min="13051" max="13304" width="11.42578125" style="172"/>
    <col min="13305" max="13305" width="60.140625" style="172" customWidth="1"/>
    <col min="13306" max="13306" width="82.85546875" style="172" customWidth="1"/>
    <col min="13307" max="13560" width="11.42578125" style="172"/>
    <col min="13561" max="13561" width="60.140625" style="172" customWidth="1"/>
    <col min="13562" max="13562" width="82.85546875" style="172" customWidth="1"/>
    <col min="13563" max="13816" width="11.42578125" style="172"/>
    <col min="13817" max="13817" width="60.140625" style="172" customWidth="1"/>
    <col min="13818" max="13818" width="82.85546875" style="172" customWidth="1"/>
    <col min="13819" max="14072" width="11.42578125" style="172"/>
    <col min="14073" max="14073" width="60.140625" style="172" customWidth="1"/>
    <col min="14074" max="14074" width="82.85546875" style="172" customWidth="1"/>
    <col min="14075" max="14328" width="11.42578125" style="172"/>
    <col min="14329" max="14329" width="60.140625" style="172" customWidth="1"/>
    <col min="14330" max="14330" width="82.85546875" style="172" customWidth="1"/>
    <col min="14331" max="14584" width="11.42578125" style="172"/>
    <col min="14585" max="14585" width="60.140625" style="172" customWidth="1"/>
    <col min="14586" max="14586" width="82.85546875" style="172" customWidth="1"/>
    <col min="14587" max="14840" width="11.42578125" style="172"/>
    <col min="14841" max="14841" width="60.140625" style="172" customWidth="1"/>
    <col min="14842" max="14842" width="82.85546875" style="172" customWidth="1"/>
    <col min="14843" max="15096" width="11.42578125" style="172"/>
    <col min="15097" max="15097" width="60.140625" style="172" customWidth="1"/>
    <col min="15098" max="15098" width="82.85546875" style="172" customWidth="1"/>
    <col min="15099" max="15352" width="11.42578125" style="172"/>
    <col min="15353" max="15353" width="60.140625" style="172" customWidth="1"/>
    <col min="15354" max="15354" width="82.85546875" style="172" customWidth="1"/>
    <col min="15355" max="15608" width="11.42578125" style="172"/>
    <col min="15609" max="15609" width="60.140625" style="172" customWidth="1"/>
    <col min="15610" max="15610" width="82.85546875" style="172" customWidth="1"/>
    <col min="15611" max="15864" width="11.42578125" style="172"/>
    <col min="15865" max="15865" width="60.140625" style="172" customWidth="1"/>
    <col min="15866" max="15866" width="82.85546875" style="172" customWidth="1"/>
    <col min="15867" max="16120" width="11.42578125" style="172"/>
    <col min="16121" max="16121" width="60.140625" style="172" customWidth="1"/>
    <col min="16122" max="16122" width="82.85546875" style="172" customWidth="1"/>
    <col min="16123" max="16384" width="11.42578125" style="172"/>
  </cols>
  <sheetData>
    <row r="1" spans="1:2" ht="35.1" customHeight="1" x14ac:dyDescent="0.2">
      <c r="A1" s="170" t="s">
        <v>250</v>
      </c>
      <c r="B1" s="171" t="s">
        <v>251</v>
      </c>
    </row>
    <row r="2" spans="1:2" ht="35.1" customHeight="1" x14ac:dyDescent="0.2">
      <c r="A2" s="173"/>
      <c r="B2" s="174" t="s">
        <v>252</v>
      </c>
    </row>
    <row r="3" spans="1:2" s="176" customFormat="1" ht="15" customHeight="1" thickBot="1" x14ac:dyDescent="0.25">
      <c r="A3" s="172"/>
      <c r="B3" s="175"/>
    </row>
    <row r="4" spans="1:2" ht="17.100000000000001" customHeight="1" x14ac:dyDescent="0.2">
      <c r="A4" s="333" t="s">
        <v>253</v>
      </c>
      <c r="B4" s="335" t="s">
        <v>159</v>
      </c>
    </row>
    <row r="5" spans="1:2" ht="17.100000000000001" customHeight="1" thickBot="1" x14ac:dyDescent="0.25">
      <c r="A5" s="334"/>
      <c r="B5" s="336"/>
    </row>
    <row r="6" spans="1:2" s="177" customFormat="1" ht="35.1" customHeight="1" x14ac:dyDescent="0.2">
      <c r="A6" s="337" t="s">
        <v>254</v>
      </c>
      <c r="B6" s="337"/>
    </row>
    <row r="7" spans="1:2" ht="57" customHeight="1" thickBot="1" x14ac:dyDescent="0.25">
      <c r="A7" s="178" t="s">
        <v>255</v>
      </c>
      <c r="B7" s="179" t="s">
        <v>256</v>
      </c>
    </row>
    <row r="8" spans="1:2" ht="53.1" customHeight="1" x14ac:dyDescent="0.2">
      <c r="A8" s="180" t="s">
        <v>257</v>
      </c>
      <c r="B8" s="181" t="s">
        <v>258</v>
      </c>
    </row>
    <row r="9" spans="1:2" ht="57.95" customHeight="1" x14ac:dyDescent="0.2">
      <c r="A9" s="180" t="s">
        <v>259</v>
      </c>
      <c r="B9" s="182" t="s">
        <v>260</v>
      </c>
    </row>
    <row r="10" spans="1:2" ht="53.1" customHeight="1" x14ac:dyDescent="0.2">
      <c r="A10" s="180" t="s">
        <v>261</v>
      </c>
      <c r="B10" s="182" t="s">
        <v>262</v>
      </c>
    </row>
    <row r="11" spans="1:2" ht="53.1" customHeight="1" x14ac:dyDescent="0.2">
      <c r="A11" s="180" t="s">
        <v>263</v>
      </c>
      <c r="B11" s="182" t="s">
        <v>264</v>
      </c>
    </row>
    <row r="12" spans="1:2" ht="53.1" customHeight="1" x14ac:dyDescent="0.2">
      <c r="A12" s="180" t="s">
        <v>265</v>
      </c>
      <c r="B12" s="182" t="s">
        <v>266</v>
      </c>
    </row>
    <row r="13" spans="1:2" ht="53.1" customHeight="1" x14ac:dyDescent="0.2">
      <c r="A13" s="180" t="s">
        <v>267</v>
      </c>
      <c r="B13" s="182" t="s">
        <v>268</v>
      </c>
    </row>
    <row r="14" spans="1:2" ht="54" customHeight="1" x14ac:dyDescent="0.2">
      <c r="A14" s="338" t="s">
        <v>269</v>
      </c>
      <c r="B14" s="339"/>
    </row>
    <row r="15" spans="1:2" ht="53.1" customHeight="1" x14ac:dyDescent="0.2">
      <c r="A15" s="330" t="s">
        <v>270</v>
      </c>
      <c r="B15" s="340"/>
    </row>
    <row r="16" spans="1:2" ht="53.1" customHeight="1" x14ac:dyDescent="0.2">
      <c r="A16" s="180" t="s">
        <v>271</v>
      </c>
      <c r="B16" s="182" t="s">
        <v>272</v>
      </c>
    </row>
    <row r="17" spans="1:2" ht="69" customHeight="1" x14ac:dyDescent="0.2">
      <c r="A17" s="180" t="s">
        <v>273</v>
      </c>
      <c r="B17" s="182" t="s">
        <v>274</v>
      </c>
    </row>
    <row r="18" spans="1:2" ht="66.95" customHeight="1" x14ac:dyDescent="0.2">
      <c r="A18" s="180" t="s">
        <v>275</v>
      </c>
      <c r="B18" s="182" t="s">
        <v>276</v>
      </c>
    </row>
    <row r="19" spans="1:2" ht="53.1" customHeight="1" x14ac:dyDescent="0.2">
      <c r="A19" s="180" t="s">
        <v>277</v>
      </c>
      <c r="B19" s="182" t="s">
        <v>276</v>
      </c>
    </row>
    <row r="20" spans="1:2" ht="53.1" customHeight="1" x14ac:dyDescent="0.2">
      <c r="A20" s="180" t="s">
        <v>278</v>
      </c>
      <c r="B20" s="182" t="s">
        <v>279</v>
      </c>
    </row>
    <row r="21" spans="1:2" ht="53.1" customHeight="1" x14ac:dyDescent="0.2">
      <c r="A21" s="180" t="s">
        <v>280</v>
      </c>
      <c r="B21" s="182" t="s">
        <v>281</v>
      </c>
    </row>
    <row r="22" spans="1:2" ht="53.1" customHeight="1" x14ac:dyDescent="0.2">
      <c r="A22" s="180" t="s">
        <v>282</v>
      </c>
      <c r="B22" s="182" t="s">
        <v>283</v>
      </c>
    </row>
    <row r="23" spans="1:2" ht="53.1" customHeight="1" x14ac:dyDescent="0.2">
      <c r="A23" s="180" t="s">
        <v>284</v>
      </c>
      <c r="B23" s="182" t="s">
        <v>285</v>
      </c>
    </row>
    <row r="24" spans="1:2" ht="53.1" customHeight="1" x14ac:dyDescent="0.2">
      <c r="A24" s="180" t="s">
        <v>286</v>
      </c>
      <c r="B24" s="182" t="s">
        <v>287</v>
      </c>
    </row>
    <row r="25" spans="1:2" ht="53.1" customHeight="1" x14ac:dyDescent="0.2">
      <c r="A25" s="180" t="s">
        <v>288</v>
      </c>
      <c r="B25" s="182" t="s">
        <v>289</v>
      </c>
    </row>
    <row r="26" spans="1:2" ht="53.1" customHeight="1" x14ac:dyDescent="0.2">
      <c r="A26" s="180" t="s">
        <v>290</v>
      </c>
      <c r="B26" s="182" t="s">
        <v>291</v>
      </c>
    </row>
    <row r="27" spans="1:2" ht="53.1" customHeight="1" x14ac:dyDescent="0.2">
      <c r="A27" s="332" t="s">
        <v>292</v>
      </c>
      <c r="B27" s="340"/>
    </row>
    <row r="28" spans="1:2" ht="53.1" customHeight="1" x14ac:dyDescent="0.2">
      <c r="A28" s="180" t="s">
        <v>293</v>
      </c>
      <c r="B28" s="182" t="s">
        <v>294</v>
      </c>
    </row>
    <row r="29" spans="1:2" ht="53.1" customHeight="1" x14ac:dyDescent="0.2">
      <c r="A29" s="180" t="s">
        <v>295</v>
      </c>
      <c r="B29" s="182" t="s">
        <v>287</v>
      </c>
    </row>
    <row r="30" spans="1:2" ht="53.1" customHeight="1" x14ac:dyDescent="0.2">
      <c r="A30" s="180" t="s">
        <v>296</v>
      </c>
      <c r="B30" s="182" t="s">
        <v>297</v>
      </c>
    </row>
    <row r="31" spans="1:2" ht="53.1" customHeight="1" thickBot="1" x14ac:dyDescent="0.25">
      <c r="A31" s="180" t="s">
        <v>298</v>
      </c>
      <c r="B31" s="183" t="s">
        <v>299</v>
      </c>
    </row>
    <row r="32" spans="1:2" ht="53.1" customHeight="1" x14ac:dyDescent="0.2">
      <c r="A32" s="178" t="s">
        <v>300</v>
      </c>
      <c r="B32" s="184" t="s">
        <v>301</v>
      </c>
    </row>
    <row r="33" spans="1:2" ht="53.1" customHeight="1" x14ac:dyDescent="0.2">
      <c r="A33" s="178" t="s">
        <v>302</v>
      </c>
      <c r="B33" s="178" t="s">
        <v>287</v>
      </c>
    </row>
    <row r="34" spans="1:2" ht="53.1" customHeight="1" x14ac:dyDescent="0.2">
      <c r="A34" s="178" t="s">
        <v>290</v>
      </c>
      <c r="B34" s="178" t="s">
        <v>291</v>
      </c>
    </row>
    <row r="35" spans="1:2" ht="53.1" customHeight="1" x14ac:dyDescent="0.2">
      <c r="A35" s="178" t="s">
        <v>288</v>
      </c>
      <c r="B35" s="178" t="s">
        <v>303</v>
      </c>
    </row>
    <row r="36" spans="1:2" ht="53.1" customHeight="1" x14ac:dyDescent="0.2">
      <c r="A36" s="330" t="s">
        <v>304</v>
      </c>
      <c r="B36" s="331"/>
    </row>
    <row r="37" spans="1:2" ht="69" customHeight="1" x14ac:dyDescent="0.2">
      <c r="A37" s="178" t="s">
        <v>305</v>
      </c>
      <c r="B37" s="185" t="s">
        <v>306</v>
      </c>
    </row>
    <row r="38" spans="1:2" ht="35.1" customHeight="1" x14ac:dyDescent="0.2">
      <c r="A38" s="332" t="s">
        <v>307</v>
      </c>
      <c r="B38" s="331"/>
    </row>
    <row r="39" spans="1:2" ht="93.95" customHeight="1" x14ac:dyDescent="0.2">
      <c r="A39" s="186" t="s">
        <v>308</v>
      </c>
      <c r="B39" s="186" t="s">
        <v>309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honeticPr fontId="19" type="noConversion"/>
  <printOptions horizontalCentered="1"/>
  <pageMargins left="0.47244094488188981" right="0.51181102362204722" top="0.98425196850393704" bottom="0.98425196850393704" header="0.51181102362204722" footer="0.51181102362204722"/>
  <pageSetup paperSize="9" scale="58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58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214"/>
      <c r="B1" s="215"/>
      <c r="C1" s="215"/>
      <c r="D1" s="216"/>
      <c r="E1" s="217"/>
      <c r="F1" s="217"/>
      <c r="G1" s="218"/>
      <c r="H1" s="218"/>
    </row>
    <row r="2" spans="1:8" ht="15" customHeight="1" x14ac:dyDescent="0.2">
      <c r="A2" s="219"/>
      <c r="B2" s="218"/>
      <c r="C2" s="218"/>
      <c r="D2" s="220"/>
      <c r="E2" s="221"/>
      <c r="F2" s="218"/>
      <c r="G2" s="218"/>
      <c r="H2" s="218"/>
    </row>
    <row r="3" spans="1:8" ht="15" customHeight="1" x14ac:dyDescent="0.2">
      <c r="A3" s="217"/>
      <c r="B3" s="218"/>
      <c r="C3" s="222" t="s">
        <v>28</v>
      </c>
      <c r="D3" s="341"/>
      <c r="E3" s="342"/>
      <c r="F3" s="218"/>
      <c r="G3" s="218"/>
      <c r="H3" s="218"/>
    </row>
    <row r="4" spans="1:8" ht="15" customHeight="1" x14ac:dyDescent="0.2">
      <c r="A4" s="217"/>
      <c r="B4" s="218"/>
      <c r="C4" s="223"/>
      <c r="D4" s="224"/>
      <c r="E4" s="218"/>
      <c r="F4" s="218"/>
      <c r="G4" s="218"/>
      <c r="H4" s="218"/>
    </row>
    <row r="5" spans="1:8" ht="15" customHeight="1" x14ac:dyDescent="0.2">
      <c r="A5" s="217" t="s">
        <v>29</v>
      </c>
      <c r="B5" s="218"/>
      <c r="C5" s="223"/>
      <c r="D5" s="224"/>
      <c r="E5" s="218"/>
      <c r="F5" s="218"/>
      <c r="G5" s="218"/>
      <c r="H5" s="218"/>
    </row>
    <row r="6" spans="1:8" ht="15" customHeight="1" x14ac:dyDescent="0.2">
      <c r="A6" s="217"/>
      <c r="B6" s="218"/>
      <c r="C6" s="218"/>
      <c r="D6" s="224"/>
      <c r="E6" s="218"/>
      <c r="F6" s="218"/>
      <c r="G6" s="218"/>
      <c r="H6" s="218"/>
    </row>
    <row r="7" spans="1:8" ht="15" customHeight="1" thickBot="1" x14ac:dyDescent="0.25">
      <c r="A7" s="219"/>
      <c r="B7" s="218"/>
      <c r="C7" s="218"/>
      <c r="D7" s="224"/>
      <c r="E7" s="218"/>
      <c r="F7" s="218"/>
      <c r="G7" s="218"/>
      <c r="H7" s="218"/>
    </row>
    <row r="8" spans="1:8" s="36" customFormat="1" ht="15" customHeight="1" thickTop="1" x14ac:dyDescent="0.2">
      <c r="A8" s="41"/>
      <c r="B8" s="225" t="s">
        <v>30</v>
      </c>
      <c r="C8" s="226">
        <v>1</v>
      </c>
      <c r="D8" s="42" t="s">
        <v>144</v>
      </c>
      <c r="E8" s="43"/>
      <c r="F8" s="217"/>
      <c r="G8" s="42" t="s">
        <v>145</v>
      </c>
      <c r="H8" s="43"/>
    </row>
    <row r="9" spans="1:8" s="36" customFormat="1" ht="15" customHeight="1" x14ac:dyDescent="0.2">
      <c r="A9" s="44"/>
      <c r="B9" s="227" t="s">
        <v>31</v>
      </c>
      <c r="C9" s="228" t="s">
        <v>489</v>
      </c>
      <c r="D9" s="45" t="s">
        <v>32</v>
      </c>
      <c r="E9" s="46" t="s">
        <v>33</v>
      </c>
      <c r="F9" s="217"/>
      <c r="G9" s="45" t="s">
        <v>32</v>
      </c>
      <c r="H9" s="46" t="s">
        <v>33</v>
      </c>
    </row>
    <row r="10" spans="1:8" s="47" customFormat="1" ht="20.100000000000001" customHeight="1" x14ac:dyDescent="0.2">
      <c r="A10" s="229"/>
      <c r="B10" s="230" t="s">
        <v>146</v>
      </c>
      <c r="C10" s="227"/>
      <c r="D10" s="231">
        <v>1</v>
      </c>
      <c r="E10" s="87"/>
      <c r="F10" s="232"/>
      <c r="G10" s="231">
        <v>1</v>
      </c>
      <c r="H10" s="87"/>
    </row>
    <row r="11" spans="1:8" ht="15" customHeight="1" x14ac:dyDescent="0.2">
      <c r="A11" s="233" t="s">
        <v>34</v>
      </c>
      <c r="B11" s="234" t="s">
        <v>35</v>
      </c>
      <c r="C11" s="230"/>
      <c r="D11" s="235"/>
      <c r="E11" s="236"/>
      <c r="F11" s="218"/>
      <c r="G11" s="237"/>
      <c r="H11" s="236"/>
    </row>
    <row r="12" spans="1:8" ht="15" customHeight="1" x14ac:dyDescent="0.2">
      <c r="A12" s="233" t="s">
        <v>36</v>
      </c>
      <c r="B12" s="234" t="s">
        <v>37</v>
      </c>
      <c r="C12" s="230"/>
      <c r="D12" s="235"/>
      <c r="E12" s="236"/>
      <c r="F12" s="218"/>
      <c r="G12" s="237"/>
      <c r="H12" s="236"/>
    </row>
    <row r="13" spans="1:8" ht="12.75" x14ac:dyDescent="0.2">
      <c r="A13" s="238" t="s">
        <v>38</v>
      </c>
      <c r="B13" s="239" t="s">
        <v>39</v>
      </c>
      <c r="C13" s="227"/>
      <c r="D13" s="88"/>
      <c r="E13" s="240">
        <f>D13*$E$10</f>
        <v>0</v>
      </c>
      <c r="F13" s="218"/>
      <c r="G13" s="88"/>
      <c r="H13" s="240">
        <f>G13*$H$10</f>
        <v>0</v>
      </c>
    </row>
    <row r="14" spans="1:8" ht="12.75" x14ac:dyDescent="0.2">
      <c r="A14" s="238" t="s">
        <v>40</v>
      </c>
      <c r="B14" s="239" t="s">
        <v>41</v>
      </c>
      <c r="C14" s="227"/>
      <c r="D14" s="88"/>
      <c r="E14" s="240">
        <f>D14*$E$10</f>
        <v>0</v>
      </c>
      <c r="F14" s="218"/>
      <c r="G14" s="88"/>
      <c r="H14" s="240">
        <f>G14*$H$10</f>
        <v>0</v>
      </c>
    </row>
    <row r="15" spans="1:8" ht="12.75" x14ac:dyDescent="0.2">
      <c r="A15" s="238" t="s">
        <v>42</v>
      </c>
      <c r="B15" s="239" t="s">
        <v>43</v>
      </c>
      <c r="C15" s="227"/>
      <c r="D15" s="88"/>
      <c r="E15" s="240">
        <f>D15*$E$10</f>
        <v>0</v>
      </c>
      <c r="F15" s="218"/>
      <c r="G15" s="241"/>
      <c r="H15" s="240"/>
    </row>
    <row r="16" spans="1:8" ht="12.75" x14ac:dyDescent="0.2">
      <c r="A16" s="238" t="s">
        <v>44</v>
      </c>
      <c r="B16" s="239" t="s">
        <v>45</v>
      </c>
      <c r="C16" s="227"/>
      <c r="D16" s="88"/>
      <c r="E16" s="240">
        <f>D16*$E$10</f>
        <v>0</v>
      </c>
      <c r="F16" s="218"/>
      <c r="G16" s="241"/>
      <c r="H16" s="240"/>
    </row>
    <row r="17" spans="1:8" ht="12.75" x14ac:dyDescent="0.2">
      <c r="A17" s="238" t="s">
        <v>143</v>
      </c>
      <c r="B17" s="242" t="s">
        <v>147</v>
      </c>
      <c r="C17" s="243"/>
      <c r="D17" s="89"/>
      <c r="E17" s="240">
        <f>D17*$E$10</f>
        <v>0</v>
      </c>
      <c r="F17" s="218"/>
      <c r="G17" s="89"/>
      <c r="H17" s="240">
        <f>G17*$H$10</f>
        <v>0</v>
      </c>
    </row>
    <row r="18" spans="1:8" ht="15" customHeight="1" x14ac:dyDescent="0.2">
      <c r="A18" s="238"/>
      <c r="B18" s="244" t="s">
        <v>46</v>
      </c>
      <c r="C18" s="243"/>
      <c r="D18" s="245">
        <f>SUM(D13:D17)</f>
        <v>0</v>
      </c>
      <c r="E18" s="246">
        <f>SUM(E13:E17)</f>
        <v>0</v>
      </c>
      <c r="F18" s="218"/>
      <c r="G18" s="245">
        <f>SUM(G13:G17)</f>
        <v>0</v>
      </c>
      <c r="H18" s="246">
        <f>SUM(H13:H17)</f>
        <v>0</v>
      </c>
    </row>
    <row r="19" spans="1:8" ht="15" customHeight="1" x14ac:dyDescent="0.2">
      <c r="A19" s="247" t="s">
        <v>47</v>
      </c>
      <c r="B19" s="234" t="s">
        <v>48</v>
      </c>
      <c r="C19" s="230"/>
      <c r="D19" s="235"/>
      <c r="E19" s="236"/>
      <c r="F19" s="218"/>
      <c r="G19" s="237"/>
      <c r="H19" s="236"/>
    </row>
    <row r="20" spans="1:8" ht="9" customHeight="1" x14ac:dyDescent="0.2">
      <c r="A20" s="238" t="s">
        <v>49</v>
      </c>
      <c r="B20" s="248" t="s">
        <v>50</v>
      </c>
      <c r="C20" s="249"/>
      <c r="D20" s="88"/>
      <c r="E20" s="240">
        <f t="shared" ref="E20:E25" si="0">D20*$E$10</f>
        <v>0</v>
      </c>
      <c r="F20" s="218"/>
      <c r="G20" s="88"/>
      <c r="H20" s="240">
        <f t="shared" ref="H20:H24" si="1">G20*$H$10</f>
        <v>0</v>
      </c>
    </row>
    <row r="21" spans="1:8" ht="12.75" x14ac:dyDescent="0.2">
      <c r="A21" s="238" t="s">
        <v>51</v>
      </c>
      <c r="B21" s="239" t="s">
        <v>52</v>
      </c>
      <c r="C21" s="227"/>
      <c r="D21" s="88"/>
      <c r="E21" s="240">
        <f t="shared" si="0"/>
        <v>0</v>
      </c>
      <c r="F21" s="218"/>
      <c r="G21" s="88"/>
      <c r="H21" s="240">
        <f t="shared" si="1"/>
        <v>0</v>
      </c>
    </row>
    <row r="22" spans="1:8" ht="12.75" x14ac:dyDescent="0.2">
      <c r="A22" s="238" t="s">
        <v>53</v>
      </c>
      <c r="B22" s="239" t="s">
        <v>54</v>
      </c>
      <c r="C22" s="227"/>
      <c r="D22" s="88"/>
      <c r="E22" s="240">
        <f t="shared" si="0"/>
        <v>0</v>
      </c>
      <c r="F22" s="218"/>
      <c r="G22" s="88"/>
      <c r="H22" s="240">
        <f t="shared" si="1"/>
        <v>0</v>
      </c>
    </row>
    <row r="23" spans="1:8" ht="12.75" x14ac:dyDescent="0.2">
      <c r="A23" s="238" t="s">
        <v>55</v>
      </c>
      <c r="B23" s="242" t="s">
        <v>56</v>
      </c>
      <c r="C23" s="243"/>
      <c r="D23" s="88"/>
      <c r="E23" s="240">
        <f t="shared" si="0"/>
        <v>0</v>
      </c>
      <c r="F23" s="218"/>
      <c r="G23" s="88"/>
      <c r="H23" s="240">
        <f t="shared" si="1"/>
        <v>0</v>
      </c>
    </row>
    <row r="24" spans="1:8" ht="12.75" x14ac:dyDescent="0.2">
      <c r="A24" s="229" t="s">
        <v>57</v>
      </c>
      <c r="B24" s="239" t="s">
        <v>58</v>
      </c>
      <c r="C24" s="250"/>
      <c r="D24" s="88"/>
      <c r="E24" s="251">
        <f t="shared" si="0"/>
        <v>0</v>
      </c>
      <c r="F24" s="218"/>
      <c r="G24" s="88"/>
      <c r="H24" s="240">
        <f t="shared" si="1"/>
        <v>0</v>
      </c>
    </row>
    <row r="25" spans="1:8" ht="12.75" x14ac:dyDescent="0.2">
      <c r="A25" s="238" t="s">
        <v>59</v>
      </c>
      <c r="B25" s="248" t="s">
        <v>60</v>
      </c>
      <c r="C25" s="249"/>
      <c r="D25" s="252">
        <f>SUM(D20:D24)*D18</f>
        <v>0</v>
      </c>
      <c r="E25" s="240">
        <f t="shared" si="0"/>
        <v>0</v>
      </c>
      <c r="F25" s="218"/>
      <c r="G25" s="252">
        <f>SUM(G20:G24)*G18</f>
        <v>0</v>
      </c>
      <c r="H25" s="240">
        <f>G25*$H$10</f>
        <v>0</v>
      </c>
    </row>
    <row r="26" spans="1:8" ht="15" customHeight="1" x14ac:dyDescent="0.2">
      <c r="A26" s="238"/>
      <c r="B26" s="244" t="s">
        <v>61</v>
      </c>
      <c r="C26" s="243"/>
      <c r="D26" s="253">
        <f>SUM(D20:D25)</f>
        <v>0</v>
      </c>
      <c r="E26" s="254">
        <f>SUM(E20:E25)</f>
        <v>0</v>
      </c>
      <c r="F26" s="218"/>
      <c r="G26" s="253">
        <f>SUM(G20:G25)</f>
        <v>0</v>
      </c>
      <c r="H26" s="254">
        <f>SUM(H20:H25)</f>
        <v>0</v>
      </c>
    </row>
    <row r="27" spans="1:8" ht="15" customHeight="1" x14ac:dyDescent="0.2">
      <c r="A27" s="247" t="s">
        <v>62</v>
      </c>
      <c r="B27" s="234" t="s">
        <v>63</v>
      </c>
      <c r="C27" s="230"/>
      <c r="D27" s="235"/>
      <c r="E27" s="236"/>
      <c r="F27" s="218"/>
      <c r="G27" s="237"/>
      <c r="H27" s="236"/>
    </row>
    <row r="28" spans="1:8" ht="12.75" x14ac:dyDescent="0.2">
      <c r="A28" s="238" t="s">
        <v>64</v>
      </c>
      <c r="B28" s="248" t="s">
        <v>65</v>
      </c>
      <c r="C28" s="249"/>
      <c r="D28" s="88"/>
      <c r="E28" s="240">
        <f>D28*$E$10</f>
        <v>0</v>
      </c>
      <c r="F28" s="218"/>
      <c r="G28" s="88"/>
      <c r="H28" s="240">
        <f t="shared" ref="H28:H32" si="2">G28*$H$10</f>
        <v>0</v>
      </c>
    </row>
    <row r="29" spans="1:8" ht="12.75" x14ac:dyDescent="0.2">
      <c r="A29" s="238" t="s">
        <v>66</v>
      </c>
      <c r="B29" s="239" t="s">
        <v>67</v>
      </c>
      <c r="C29" s="227"/>
      <c r="D29" s="88"/>
      <c r="E29" s="240">
        <f>D29*$E$10</f>
        <v>0</v>
      </c>
      <c r="F29" s="218"/>
      <c r="G29" s="88"/>
      <c r="H29" s="240">
        <f t="shared" si="2"/>
        <v>0</v>
      </c>
    </row>
    <row r="30" spans="1:8" ht="12.75" x14ac:dyDescent="0.2">
      <c r="A30" s="238" t="s">
        <v>68</v>
      </c>
      <c r="B30" s="239" t="s">
        <v>69</v>
      </c>
      <c r="C30" s="227"/>
      <c r="D30" s="88"/>
      <c r="E30" s="240">
        <f>D30*$E$10</f>
        <v>0</v>
      </c>
      <c r="F30" s="218"/>
      <c r="G30" s="88"/>
      <c r="H30" s="240">
        <f t="shared" si="2"/>
        <v>0</v>
      </c>
    </row>
    <row r="31" spans="1:8" ht="12.75" x14ac:dyDescent="0.2">
      <c r="A31" s="238" t="s">
        <v>70</v>
      </c>
      <c r="B31" s="239" t="s">
        <v>71</v>
      </c>
      <c r="C31" s="227"/>
      <c r="D31" s="88"/>
      <c r="E31" s="240">
        <f>D31*$E$10</f>
        <v>0</v>
      </c>
      <c r="F31" s="218"/>
      <c r="G31" s="88"/>
      <c r="H31" s="240">
        <f t="shared" si="2"/>
        <v>0</v>
      </c>
    </row>
    <row r="32" spans="1:8" ht="12.75" x14ac:dyDescent="0.2">
      <c r="A32" s="238" t="s">
        <v>148</v>
      </c>
      <c r="B32" s="242" t="s">
        <v>149</v>
      </c>
      <c r="C32" s="243"/>
      <c r="D32" s="88"/>
      <c r="E32" s="240">
        <f>D32*$E$10</f>
        <v>0</v>
      </c>
      <c r="F32" s="218"/>
      <c r="G32" s="88"/>
      <c r="H32" s="240">
        <f t="shared" si="2"/>
        <v>0</v>
      </c>
    </row>
    <row r="33" spans="1:8" ht="15" customHeight="1" x14ac:dyDescent="0.2">
      <c r="A33" s="238"/>
      <c r="B33" s="244" t="s">
        <v>72</v>
      </c>
      <c r="C33" s="243"/>
      <c r="D33" s="253">
        <f>SUM(D28:D32)</f>
        <v>0</v>
      </c>
      <c r="E33" s="254">
        <f>SUM(E28:E32)</f>
        <v>0</v>
      </c>
      <c r="F33" s="218"/>
      <c r="G33" s="253">
        <f>SUM(G28:G32)</f>
        <v>0</v>
      </c>
      <c r="H33" s="254">
        <f>SUM(H28:H32)</f>
        <v>0</v>
      </c>
    </row>
    <row r="34" spans="1:8" ht="15" customHeight="1" x14ac:dyDescent="0.2">
      <c r="A34" s="247" t="s">
        <v>73</v>
      </c>
      <c r="B34" s="234" t="s">
        <v>74</v>
      </c>
      <c r="C34" s="230"/>
      <c r="D34" s="235"/>
      <c r="E34" s="236"/>
      <c r="F34" s="218"/>
      <c r="G34" s="237"/>
      <c r="H34" s="236"/>
    </row>
    <row r="35" spans="1:8" ht="12.75" x14ac:dyDescent="0.2">
      <c r="A35" s="238" t="s">
        <v>75</v>
      </c>
      <c r="B35" s="248" t="s">
        <v>76</v>
      </c>
      <c r="C35" s="249"/>
      <c r="D35" s="88"/>
      <c r="E35" s="240">
        <f>D35*$E$10</f>
        <v>0</v>
      </c>
      <c r="F35" s="218"/>
      <c r="G35" s="88"/>
      <c r="H35" s="240">
        <f t="shared" ref="H35:H39" si="3">G35*$H$10</f>
        <v>0</v>
      </c>
    </row>
    <row r="36" spans="1:8" ht="12.75" x14ac:dyDescent="0.2">
      <c r="A36" s="238" t="s">
        <v>77</v>
      </c>
      <c r="B36" s="239" t="s">
        <v>78</v>
      </c>
      <c r="C36" s="227"/>
      <c r="D36" s="88"/>
      <c r="E36" s="240">
        <f>D36*$E$10</f>
        <v>0</v>
      </c>
      <c r="F36" s="218"/>
      <c r="G36" s="88"/>
      <c r="H36" s="240">
        <f t="shared" si="3"/>
        <v>0</v>
      </c>
    </row>
    <row r="37" spans="1:8" ht="12.75" x14ac:dyDescent="0.2">
      <c r="A37" s="238" t="s">
        <v>79</v>
      </c>
      <c r="B37" s="239" t="s">
        <v>80</v>
      </c>
      <c r="C37" s="227"/>
      <c r="D37" s="88"/>
      <c r="E37" s="240">
        <f>D37*$E$10</f>
        <v>0</v>
      </c>
      <c r="F37" s="218"/>
      <c r="G37" s="88"/>
      <c r="H37" s="240">
        <f t="shared" si="3"/>
        <v>0</v>
      </c>
    </row>
    <row r="38" spans="1:8" ht="12.75" x14ac:dyDescent="0.2">
      <c r="A38" s="238" t="s">
        <v>81</v>
      </c>
      <c r="B38" s="239" t="s">
        <v>82</v>
      </c>
      <c r="C38" s="227"/>
      <c r="D38" s="88"/>
      <c r="E38" s="240">
        <f>D38*$E$10</f>
        <v>0</v>
      </c>
      <c r="F38" s="218"/>
      <c r="G38" s="88"/>
      <c r="H38" s="240">
        <f t="shared" si="3"/>
        <v>0</v>
      </c>
    </row>
    <row r="39" spans="1:8" ht="12.75" x14ac:dyDescent="0.2">
      <c r="A39" s="238" t="s">
        <v>83</v>
      </c>
      <c r="B39" s="239" t="s">
        <v>84</v>
      </c>
      <c r="C39" s="227"/>
      <c r="D39" s="88"/>
      <c r="E39" s="240">
        <f>D39*$E$10</f>
        <v>0</v>
      </c>
      <c r="F39" s="218"/>
      <c r="G39" s="88"/>
      <c r="H39" s="240">
        <f t="shared" si="3"/>
        <v>0</v>
      </c>
    </row>
    <row r="40" spans="1:8" ht="15" customHeight="1" x14ac:dyDescent="0.2">
      <c r="A40" s="238"/>
      <c r="B40" s="244" t="s">
        <v>85</v>
      </c>
      <c r="C40" s="243"/>
      <c r="D40" s="253">
        <f>SUM(D35:D39)</f>
        <v>0</v>
      </c>
      <c r="E40" s="254">
        <f>SUM(E35:E39)</f>
        <v>0</v>
      </c>
      <c r="F40" s="218"/>
      <c r="G40" s="253">
        <f>SUM(G35:G39)</f>
        <v>0</v>
      </c>
      <c r="H40" s="254">
        <f>SUM(H35:H39)</f>
        <v>0</v>
      </c>
    </row>
    <row r="41" spans="1:8" ht="15" customHeight="1" x14ac:dyDescent="0.2">
      <c r="A41" s="247" t="s">
        <v>86</v>
      </c>
      <c r="B41" s="234" t="s">
        <v>87</v>
      </c>
      <c r="C41" s="230"/>
      <c r="D41" s="235"/>
      <c r="E41" s="236"/>
      <c r="F41" s="218"/>
      <c r="G41" s="237"/>
      <c r="H41" s="236"/>
    </row>
    <row r="42" spans="1:8" ht="12.75" x14ac:dyDescent="0.2">
      <c r="A42" s="238" t="s">
        <v>88</v>
      </c>
      <c r="B42" s="248" t="s">
        <v>89</v>
      </c>
      <c r="C42" s="249"/>
      <c r="D42" s="88"/>
      <c r="E42" s="240">
        <f>D42*$E$10</f>
        <v>0</v>
      </c>
      <c r="F42" s="218"/>
      <c r="G42" s="88"/>
      <c r="H42" s="240">
        <f t="shared" ref="H42:H45" si="4">G42*$H$10</f>
        <v>0</v>
      </c>
    </row>
    <row r="43" spans="1:8" ht="12.75" x14ac:dyDescent="0.2">
      <c r="A43" s="238" t="s">
        <v>90</v>
      </c>
      <c r="B43" s="239" t="s">
        <v>91</v>
      </c>
      <c r="C43" s="227"/>
      <c r="D43" s="88"/>
      <c r="E43" s="240">
        <f>D43*$E$10</f>
        <v>0</v>
      </c>
      <c r="F43" s="218"/>
      <c r="G43" s="88"/>
      <c r="H43" s="240">
        <f t="shared" si="4"/>
        <v>0</v>
      </c>
    </row>
    <row r="44" spans="1:8" ht="12.75" x14ac:dyDescent="0.2">
      <c r="A44" s="238" t="s">
        <v>92</v>
      </c>
      <c r="B44" s="239" t="s">
        <v>93</v>
      </c>
      <c r="C44" s="227"/>
      <c r="D44" s="88"/>
      <c r="E44" s="240">
        <f>D44*$E$10</f>
        <v>0</v>
      </c>
      <c r="F44" s="218"/>
      <c r="G44" s="88"/>
      <c r="H44" s="240">
        <f t="shared" si="4"/>
        <v>0</v>
      </c>
    </row>
    <row r="45" spans="1:8" ht="12.75" x14ac:dyDescent="0.2">
      <c r="A45" s="238" t="s">
        <v>94</v>
      </c>
      <c r="B45" s="239" t="s">
        <v>95</v>
      </c>
      <c r="C45" s="227"/>
      <c r="D45" s="88"/>
      <c r="E45" s="240">
        <f>D45*$E$10</f>
        <v>0</v>
      </c>
      <c r="F45" s="218"/>
      <c r="G45" s="88"/>
      <c r="H45" s="240">
        <f t="shared" si="4"/>
        <v>0</v>
      </c>
    </row>
    <row r="46" spans="1:8" ht="15" customHeight="1" x14ac:dyDescent="0.2">
      <c r="A46" s="238"/>
      <c r="B46" s="234" t="s">
        <v>96</v>
      </c>
      <c r="C46" s="227"/>
      <c r="D46" s="253">
        <f>SUM(D42:D45)</f>
        <v>0</v>
      </c>
      <c r="E46" s="254">
        <f>SUM(E42:E45)</f>
        <v>0</v>
      </c>
      <c r="F46" s="218"/>
      <c r="G46" s="253">
        <f>SUM(G42:G45)</f>
        <v>0</v>
      </c>
      <c r="H46" s="254">
        <f>SUM(H42:H45)</f>
        <v>0</v>
      </c>
    </row>
    <row r="47" spans="1:8" ht="15" customHeight="1" x14ac:dyDescent="0.2">
      <c r="A47" s="233" t="s">
        <v>97</v>
      </c>
      <c r="B47" s="234" t="s">
        <v>98</v>
      </c>
      <c r="C47" s="255"/>
      <c r="D47" s="253">
        <f>D18+D26+D33+D40+D46</f>
        <v>0</v>
      </c>
      <c r="E47" s="254">
        <f>E18+E26+E33+E40+E46</f>
        <v>0</v>
      </c>
      <c r="F47" s="218"/>
      <c r="G47" s="253">
        <f>G18+G26+G33+G40+G46</f>
        <v>0</v>
      </c>
      <c r="H47" s="254">
        <f>H18+H26+H33+H40+H46</f>
        <v>0</v>
      </c>
    </row>
    <row r="48" spans="1:8" ht="12.75" x14ac:dyDescent="0.2">
      <c r="A48" s="238" t="s">
        <v>99</v>
      </c>
      <c r="B48" s="239" t="s">
        <v>100</v>
      </c>
      <c r="C48" s="227"/>
      <c r="D48" s="88"/>
      <c r="E48" s="240">
        <f>D48*$E$10</f>
        <v>0</v>
      </c>
      <c r="F48" s="218"/>
      <c r="G48" s="88"/>
      <c r="H48" s="240">
        <f>G48*$E$10</f>
        <v>0</v>
      </c>
    </row>
    <row r="49" spans="1:8" ht="15" customHeight="1" x14ac:dyDescent="0.2">
      <c r="A49" s="256" t="s">
        <v>101</v>
      </c>
      <c r="B49" s="244" t="s">
        <v>102</v>
      </c>
      <c r="C49" s="257"/>
      <c r="D49" s="253">
        <f>D47+D48</f>
        <v>0</v>
      </c>
      <c r="E49" s="254">
        <f>E47+E48</f>
        <v>0</v>
      </c>
      <c r="F49" s="218"/>
      <c r="G49" s="253">
        <f>G47+G48</f>
        <v>0</v>
      </c>
      <c r="H49" s="254">
        <f>H47+H48</f>
        <v>0</v>
      </c>
    </row>
    <row r="50" spans="1:8" ht="6.75" customHeight="1" x14ac:dyDescent="0.2">
      <c r="A50" s="229"/>
      <c r="B50" s="250"/>
      <c r="C50" s="250"/>
      <c r="D50" s="258"/>
      <c r="E50" s="251"/>
      <c r="F50" s="218"/>
      <c r="G50" s="259"/>
      <c r="H50" s="251"/>
    </row>
    <row r="51" spans="1:8" ht="15" customHeight="1" x14ac:dyDescent="0.2">
      <c r="A51" s="247" t="s">
        <v>103</v>
      </c>
      <c r="B51" s="230"/>
      <c r="C51" s="255"/>
      <c r="D51" s="231">
        <f>D10+D49</f>
        <v>1</v>
      </c>
      <c r="E51" s="254">
        <f>E10+E49</f>
        <v>0</v>
      </c>
      <c r="F51" s="218"/>
      <c r="G51" s="231">
        <f>G10+G49</f>
        <v>1</v>
      </c>
      <c r="H51" s="254">
        <f>H10+H49</f>
        <v>0</v>
      </c>
    </row>
    <row r="52" spans="1:8" ht="6.75" customHeight="1" x14ac:dyDescent="0.2">
      <c r="A52" s="229"/>
      <c r="B52" s="250"/>
      <c r="C52" s="250"/>
      <c r="D52" s="258"/>
      <c r="E52" s="251"/>
      <c r="F52" s="218"/>
      <c r="G52" s="259"/>
      <c r="H52" s="251"/>
    </row>
    <row r="53" spans="1:8" ht="15" customHeight="1" x14ac:dyDescent="0.2">
      <c r="A53" s="247" t="s">
        <v>104</v>
      </c>
      <c r="B53" s="230"/>
      <c r="C53" s="255"/>
      <c r="D53" s="343" t="str">
        <f>IF(E51=0,"",(E10+E18+E26+E42)/E51)</f>
        <v/>
      </c>
      <c r="E53" s="344"/>
      <c r="F53" s="218"/>
      <c r="G53" s="343" t="str">
        <f>IF(H51=0,"",(H10+H18+H26+H42)/H51)</f>
        <v/>
      </c>
      <c r="H53" s="344"/>
    </row>
    <row r="54" spans="1:8" ht="6.75" customHeight="1" x14ac:dyDescent="0.2">
      <c r="A54" s="229"/>
      <c r="B54" s="230"/>
      <c r="C54" s="230"/>
      <c r="D54" s="1"/>
      <c r="E54" s="2"/>
      <c r="F54" s="218"/>
      <c r="G54" s="48"/>
      <c r="H54" s="2"/>
    </row>
    <row r="55" spans="1:8" ht="15" customHeight="1" x14ac:dyDescent="0.2">
      <c r="A55" s="247" t="s">
        <v>105</v>
      </c>
      <c r="B55" s="230"/>
      <c r="C55" s="255"/>
      <c r="D55" s="90">
        <v>0.3</v>
      </c>
      <c r="E55" s="87"/>
      <c r="F55" s="260"/>
      <c r="G55" s="90">
        <v>0.3</v>
      </c>
      <c r="H55" s="87"/>
    </row>
    <row r="56" spans="1:8" ht="6.75" customHeight="1" x14ac:dyDescent="0.2">
      <c r="A56" s="229"/>
      <c r="B56" s="230"/>
      <c r="C56" s="230"/>
      <c r="D56" s="98"/>
      <c r="E56" s="99"/>
      <c r="F56" s="260"/>
      <c r="G56" s="100"/>
      <c r="H56" s="99"/>
    </row>
    <row r="57" spans="1:8" ht="15" customHeight="1" thickBot="1" x14ac:dyDescent="0.25">
      <c r="A57" s="261" t="s">
        <v>106</v>
      </c>
      <c r="B57" s="262"/>
      <c r="C57" s="263"/>
      <c r="D57" s="101">
        <v>0.8</v>
      </c>
      <c r="E57" s="102"/>
      <c r="F57" s="260"/>
      <c r="G57" s="101">
        <v>0.8</v>
      </c>
      <c r="H57" s="102"/>
    </row>
    <row r="58" spans="1:8" ht="15" customHeight="1" thickTop="1" x14ac:dyDescent="0.2">
      <c r="A58" s="264"/>
      <c r="B58" s="218"/>
      <c r="C58" s="218"/>
      <c r="D58" s="220"/>
      <c r="E58" s="221"/>
      <c r="F58" s="218"/>
      <c r="G58" s="218"/>
      <c r="H58" s="218"/>
    </row>
    <row r="59" spans="1:8" ht="15" customHeight="1" x14ac:dyDescent="0.2">
      <c r="A59" s="265" t="s">
        <v>172</v>
      </c>
      <c r="B59" s="232"/>
      <c r="C59" s="232"/>
      <c r="D59" s="232"/>
      <c r="E59" s="232"/>
      <c r="F59" s="232"/>
      <c r="G59" s="218"/>
      <c r="H59" s="218"/>
    </row>
    <row r="60" spans="1:8" ht="15" customHeight="1" x14ac:dyDescent="0.2">
      <c r="A60" s="266"/>
      <c r="B60" s="266"/>
      <c r="C60" s="50" t="s">
        <v>151</v>
      </c>
      <c r="D60" s="90">
        <v>1</v>
      </c>
      <c r="E60" s="266"/>
      <c r="F60" s="266"/>
      <c r="G60" s="90"/>
      <c r="H60" s="218"/>
    </row>
    <row r="61" spans="1:8" ht="15" customHeight="1" x14ac:dyDescent="0.2">
      <c r="A61" s="266"/>
      <c r="B61" s="218"/>
      <c r="C61" s="218"/>
      <c r="D61" s="220"/>
      <c r="E61" s="221"/>
      <c r="F61" s="218"/>
      <c r="G61" s="218"/>
      <c r="H61" s="218"/>
    </row>
    <row r="62" spans="1:8" ht="15" customHeight="1" x14ac:dyDescent="0.2">
      <c r="A62" s="266"/>
      <c r="B62" s="218"/>
      <c r="C62" s="50" t="s">
        <v>103</v>
      </c>
      <c r="D62" s="220"/>
      <c r="E62" s="267"/>
      <c r="F62" s="218"/>
      <c r="G62" s="218"/>
      <c r="H62" s="218"/>
    </row>
    <row r="63" spans="1:8" ht="15" customHeight="1" x14ac:dyDescent="0.2">
      <c r="A63" s="266"/>
      <c r="B63" s="218"/>
      <c r="C63" s="50" t="s">
        <v>105</v>
      </c>
      <c r="D63" s="220"/>
      <c r="E63" s="103"/>
      <c r="F63" s="218"/>
      <c r="G63" s="218"/>
      <c r="H63" s="218"/>
    </row>
    <row r="64" spans="1:8" ht="15" customHeight="1" x14ac:dyDescent="0.2">
      <c r="A64" s="266"/>
      <c r="B64" s="218"/>
      <c r="C64" s="50" t="s">
        <v>152</v>
      </c>
      <c r="D64" s="220"/>
      <c r="E64" s="103"/>
      <c r="F64" s="218"/>
      <c r="G64" s="218"/>
      <c r="H64" s="218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4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214"/>
      <c r="B1" s="215"/>
      <c r="C1" s="215"/>
      <c r="D1" s="216"/>
      <c r="E1" s="217"/>
      <c r="F1" s="217"/>
      <c r="G1" s="218"/>
      <c r="H1" s="218"/>
    </row>
    <row r="2" spans="1:8" ht="15" customHeight="1" x14ac:dyDescent="0.2">
      <c r="A2" s="219"/>
      <c r="B2" s="218"/>
      <c r="C2" s="218"/>
      <c r="D2" s="220"/>
      <c r="E2" s="221"/>
      <c r="F2" s="218"/>
      <c r="G2" s="218"/>
      <c r="H2" s="218"/>
    </row>
    <row r="3" spans="1:8" ht="15" customHeight="1" x14ac:dyDescent="0.2">
      <c r="A3" s="217"/>
      <c r="B3" s="218"/>
      <c r="C3" s="222" t="s">
        <v>28</v>
      </c>
      <c r="D3" s="341"/>
      <c r="E3" s="342"/>
      <c r="F3" s="218"/>
      <c r="G3" s="218"/>
      <c r="H3" s="218"/>
    </row>
    <row r="4" spans="1:8" ht="15" customHeight="1" x14ac:dyDescent="0.2">
      <c r="A4" s="217"/>
      <c r="B4" s="218"/>
      <c r="C4" s="223"/>
      <c r="D4" s="224"/>
      <c r="E4" s="218"/>
      <c r="F4" s="218"/>
      <c r="G4" s="218"/>
      <c r="H4" s="218"/>
    </row>
    <row r="5" spans="1:8" ht="15" customHeight="1" x14ac:dyDescent="0.2">
      <c r="A5" s="217" t="s">
        <v>162</v>
      </c>
      <c r="B5" s="218"/>
      <c r="C5" s="223"/>
      <c r="D5" s="224"/>
      <c r="E5" s="218"/>
      <c r="F5" s="218"/>
      <c r="G5" s="218"/>
      <c r="H5" s="218"/>
    </row>
    <row r="6" spans="1:8" ht="15" customHeight="1" x14ac:dyDescent="0.2">
      <c r="A6" s="217"/>
      <c r="B6" s="218"/>
      <c r="C6" s="218"/>
      <c r="D6" s="224"/>
      <c r="E6" s="218"/>
      <c r="F6" s="218"/>
      <c r="G6" s="218"/>
      <c r="H6" s="218"/>
    </row>
    <row r="7" spans="1:8" ht="15" customHeight="1" thickBot="1" x14ac:dyDescent="0.25">
      <c r="A7" s="219"/>
      <c r="B7" s="218"/>
      <c r="C7" s="218"/>
      <c r="D7" s="224"/>
      <c r="E7" s="218"/>
      <c r="F7" s="218"/>
      <c r="G7" s="218"/>
      <c r="H7" s="218"/>
    </row>
    <row r="8" spans="1:8" s="36" customFormat="1" ht="15" customHeight="1" thickTop="1" x14ac:dyDescent="0.2">
      <c r="A8" s="41"/>
      <c r="B8" s="225" t="s">
        <v>30</v>
      </c>
      <c r="C8" s="226">
        <v>4</v>
      </c>
      <c r="D8" s="42" t="s">
        <v>144</v>
      </c>
      <c r="E8" s="43"/>
      <c r="F8" s="217"/>
      <c r="G8" s="42" t="s">
        <v>145</v>
      </c>
      <c r="H8" s="43"/>
    </row>
    <row r="9" spans="1:8" s="36" customFormat="1" ht="15" customHeight="1" x14ac:dyDescent="0.2">
      <c r="A9" s="44"/>
      <c r="B9" s="227" t="s">
        <v>31</v>
      </c>
      <c r="C9" s="228" t="s">
        <v>489</v>
      </c>
      <c r="D9" s="45" t="s">
        <v>32</v>
      </c>
      <c r="E9" s="46" t="s">
        <v>33</v>
      </c>
      <c r="F9" s="217"/>
      <c r="G9" s="45" t="s">
        <v>32</v>
      </c>
      <c r="H9" s="46" t="s">
        <v>33</v>
      </c>
    </row>
    <row r="10" spans="1:8" s="47" customFormat="1" ht="20.100000000000001" customHeight="1" x14ac:dyDescent="0.2">
      <c r="A10" s="229"/>
      <c r="B10" s="230" t="s">
        <v>146</v>
      </c>
      <c r="C10" s="227"/>
      <c r="D10" s="231">
        <v>1</v>
      </c>
      <c r="E10" s="87"/>
      <c r="F10" s="232"/>
      <c r="G10" s="231">
        <v>1</v>
      </c>
      <c r="H10" s="87"/>
    </row>
    <row r="11" spans="1:8" ht="15" customHeight="1" x14ac:dyDescent="0.2">
      <c r="A11" s="233" t="s">
        <v>34</v>
      </c>
      <c r="B11" s="234" t="s">
        <v>35</v>
      </c>
      <c r="C11" s="230"/>
      <c r="D11" s="235"/>
      <c r="E11" s="236"/>
      <c r="F11" s="218"/>
      <c r="G11" s="237"/>
      <c r="H11" s="236"/>
    </row>
    <row r="12" spans="1:8" ht="15" customHeight="1" x14ac:dyDescent="0.2">
      <c r="A12" s="233" t="s">
        <v>36</v>
      </c>
      <c r="B12" s="234" t="s">
        <v>37</v>
      </c>
      <c r="C12" s="230"/>
      <c r="D12" s="235"/>
      <c r="E12" s="236"/>
      <c r="F12" s="218"/>
      <c r="G12" s="237"/>
      <c r="H12" s="236"/>
    </row>
    <row r="13" spans="1:8" x14ac:dyDescent="0.2">
      <c r="A13" s="238" t="s">
        <v>38</v>
      </c>
      <c r="B13" s="239" t="s">
        <v>39</v>
      </c>
      <c r="C13" s="227"/>
      <c r="D13" s="88"/>
      <c r="E13" s="240">
        <f>D13*$E$10</f>
        <v>0</v>
      </c>
      <c r="F13" s="218"/>
      <c r="G13" s="88"/>
      <c r="H13" s="240">
        <f>G13*$H$10</f>
        <v>0</v>
      </c>
    </row>
    <row r="14" spans="1:8" x14ac:dyDescent="0.2">
      <c r="A14" s="238" t="s">
        <v>40</v>
      </c>
      <c r="B14" s="239" t="s">
        <v>41</v>
      </c>
      <c r="C14" s="227"/>
      <c r="D14" s="88"/>
      <c r="E14" s="240">
        <f>D14*$E$10</f>
        <v>0</v>
      </c>
      <c r="F14" s="218"/>
      <c r="G14" s="88"/>
      <c r="H14" s="240">
        <f>G14*$H$10</f>
        <v>0</v>
      </c>
    </row>
    <row r="15" spans="1:8" x14ac:dyDescent="0.2">
      <c r="A15" s="238" t="s">
        <v>42</v>
      </c>
      <c r="B15" s="239" t="s">
        <v>43</v>
      </c>
      <c r="C15" s="227"/>
      <c r="D15" s="88"/>
      <c r="E15" s="240">
        <f>D15*$E$10</f>
        <v>0</v>
      </c>
      <c r="F15" s="218"/>
      <c r="G15" s="241"/>
      <c r="H15" s="240"/>
    </row>
    <row r="16" spans="1:8" x14ac:dyDescent="0.2">
      <c r="A16" s="238" t="s">
        <v>44</v>
      </c>
      <c r="B16" s="239" t="s">
        <v>45</v>
      </c>
      <c r="C16" s="227"/>
      <c r="D16" s="88"/>
      <c r="E16" s="240">
        <f>D16*$E$10</f>
        <v>0</v>
      </c>
      <c r="F16" s="218"/>
      <c r="G16" s="241"/>
      <c r="H16" s="240"/>
    </row>
    <row r="17" spans="1:8" x14ac:dyDescent="0.2">
      <c r="A17" s="238" t="s">
        <v>143</v>
      </c>
      <c r="B17" s="242" t="s">
        <v>147</v>
      </c>
      <c r="C17" s="243"/>
      <c r="D17" s="89"/>
      <c r="E17" s="240">
        <f>D17*$E$10</f>
        <v>0</v>
      </c>
      <c r="F17" s="218"/>
      <c r="G17" s="89"/>
      <c r="H17" s="240">
        <f>G17*$H$10</f>
        <v>0</v>
      </c>
    </row>
    <row r="18" spans="1:8" ht="15" customHeight="1" x14ac:dyDescent="0.2">
      <c r="A18" s="238"/>
      <c r="B18" s="244" t="s">
        <v>46</v>
      </c>
      <c r="C18" s="243"/>
      <c r="D18" s="245">
        <f>SUM(D13:D17)</f>
        <v>0</v>
      </c>
      <c r="E18" s="246">
        <f>SUM(E13:E17)</f>
        <v>0</v>
      </c>
      <c r="F18" s="218"/>
      <c r="G18" s="245">
        <f>SUM(G13:G17)</f>
        <v>0</v>
      </c>
      <c r="H18" s="246">
        <f>SUM(H13:H17)</f>
        <v>0</v>
      </c>
    </row>
    <row r="19" spans="1:8" ht="15" customHeight="1" x14ac:dyDescent="0.2">
      <c r="A19" s="247" t="s">
        <v>47</v>
      </c>
      <c r="B19" s="234" t="s">
        <v>48</v>
      </c>
      <c r="C19" s="230"/>
      <c r="D19" s="235"/>
      <c r="E19" s="236"/>
      <c r="F19" s="218"/>
      <c r="G19" s="237"/>
      <c r="H19" s="236"/>
    </row>
    <row r="20" spans="1:8" ht="9" customHeight="1" x14ac:dyDescent="0.2">
      <c r="A20" s="238" t="s">
        <v>49</v>
      </c>
      <c r="B20" s="248" t="s">
        <v>50</v>
      </c>
      <c r="C20" s="249"/>
      <c r="D20" s="88"/>
      <c r="E20" s="240">
        <f t="shared" ref="E20:E25" si="0">D20*$E$10</f>
        <v>0</v>
      </c>
      <c r="F20" s="218"/>
      <c r="G20" s="88"/>
      <c r="H20" s="240">
        <f t="shared" ref="H20:H25" si="1">G20*$H$10</f>
        <v>0</v>
      </c>
    </row>
    <row r="21" spans="1:8" x14ac:dyDescent="0.2">
      <c r="A21" s="238" t="s">
        <v>51</v>
      </c>
      <c r="B21" s="239" t="s">
        <v>52</v>
      </c>
      <c r="C21" s="227"/>
      <c r="D21" s="88"/>
      <c r="E21" s="240">
        <f t="shared" si="0"/>
        <v>0</v>
      </c>
      <c r="F21" s="218"/>
      <c r="G21" s="88"/>
      <c r="H21" s="240">
        <f t="shared" si="1"/>
        <v>0</v>
      </c>
    </row>
    <row r="22" spans="1:8" x14ac:dyDescent="0.2">
      <c r="A22" s="238" t="s">
        <v>53</v>
      </c>
      <c r="B22" s="239" t="s">
        <v>54</v>
      </c>
      <c r="C22" s="227"/>
      <c r="D22" s="88"/>
      <c r="E22" s="240">
        <f t="shared" si="0"/>
        <v>0</v>
      </c>
      <c r="F22" s="218"/>
      <c r="G22" s="88"/>
      <c r="H22" s="240">
        <f t="shared" si="1"/>
        <v>0</v>
      </c>
    </row>
    <row r="23" spans="1:8" x14ac:dyDescent="0.2">
      <c r="A23" s="238" t="s">
        <v>55</v>
      </c>
      <c r="B23" s="242" t="s">
        <v>56</v>
      </c>
      <c r="C23" s="243"/>
      <c r="D23" s="88"/>
      <c r="E23" s="240">
        <f t="shared" si="0"/>
        <v>0</v>
      </c>
      <c r="F23" s="218"/>
      <c r="G23" s="88"/>
      <c r="H23" s="240">
        <f t="shared" si="1"/>
        <v>0</v>
      </c>
    </row>
    <row r="24" spans="1:8" x14ac:dyDescent="0.2">
      <c r="A24" s="229" t="s">
        <v>57</v>
      </c>
      <c r="B24" s="239" t="s">
        <v>58</v>
      </c>
      <c r="C24" s="250"/>
      <c r="D24" s="88"/>
      <c r="E24" s="251">
        <f t="shared" si="0"/>
        <v>0</v>
      </c>
      <c r="F24" s="218"/>
      <c r="G24" s="88"/>
      <c r="H24" s="240">
        <f t="shared" si="1"/>
        <v>0</v>
      </c>
    </row>
    <row r="25" spans="1:8" x14ac:dyDescent="0.2">
      <c r="A25" s="238" t="s">
        <v>59</v>
      </c>
      <c r="B25" s="248" t="s">
        <v>60</v>
      </c>
      <c r="C25" s="249"/>
      <c r="D25" s="252">
        <f>SUM(D20:D24)*D18</f>
        <v>0</v>
      </c>
      <c r="E25" s="240">
        <f t="shared" si="0"/>
        <v>0</v>
      </c>
      <c r="F25" s="218"/>
      <c r="G25" s="252">
        <f>SUM(G20:G24)*G18</f>
        <v>0</v>
      </c>
      <c r="H25" s="240">
        <f t="shared" si="1"/>
        <v>0</v>
      </c>
    </row>
    <row r="26" spans="1:8" ht="15" customHeight="1" x14ac:dyDescent="0.2">
      <c r="A26" s="238"/>
      <c r="B26" s="244" t="s">
        <v>61</v>
      </c>
      <c r="C26" s="243"/>
      <c r="D26" s="253">
        <f>SUM(D20:D25)</f>
        <v>0</v>
      </c>
      <c r="E26" s="254">
        <f>SUM(E20:E25)</f>
        <v>0</v>
      </c>
      <c r="F26" s="218"/>
      <c r="G26" s="253">
        <f>SUM(G20:G25)</f>
        <v>0</v>
      </c>
      <c r="H26" s="254">
        <f>SUM(H20:H25)</f>
        <v>0</v>
      </c>
    </row>
    <row r="27" spans="1:8" ht="15" customHeight="1" x14ac:dyDescent="0.2">
      <c r="A27" s="247" t="s">
        <v>62</v>
      </c>
      <c r="B27" s="234" t="s">
        <v>63</v>
      </c>
      <c r="C27" s="230"/>
      <c r="D27" s="235"/>
      <c r="E27" s="236"/>
      <c r="F27" s="218"/>
      <c r="G27" s="237"/>
      <c r="H27" s="236"/>
    </row>
    <row r="28" spans="1:8" x14ac:dyDescent="0.2">
      <c r="A28" s="238" t="s">
        <v>64</v>
      </c>
      <c r="B28" s="248" t="s">
        <v>65</v>
      </c>
      <c r="C28" s="249"/>
      <c r="D28" s="88"/>
      <c r="E28" s="240">
        <f>D28*$E$10</f>
        <v>0</v>
      </c>
      <c r="F28" s="218"/>
      <c r="G28" s="88"/>
      <c r="H28" s="240">
        <f t="shared" ref="H28:H32" si="2">G28*$H$10</f>
        <v>0</v>
      </c>
    </row>
    <row r="29" spans="1:8" x14ac:dyDescent="0.2">
      <c r="A29" s="238" t="s">
        <v>66</v>
      </c>
      <c r="B29" s="239" t="s">
        <v>67</v>
      </c>
      <c r="C29" s="227"/>
      <c r="D29" s="88"/>
      <c r="E29" s="240">
        <f>D29*$E$10</f>
        <v>0</v>
      </c>
      <c r="F29" s="218"/>
      <c r="G29" s="88"/>
      <c r="H29" s="240">
        <f t="shared" si="2"/>
        <v>0</v>
      </c>
    </row>
    <row r="30" spans="1:8" x14ac:dyDescent="0.2">
      <c r="A30" s="238" t="s">
        <v>68</v>
      </c>
      <c r="B30" s="239" t="s">
        <v>69</v>
      </c>
      <c r="C30" s="227"/>
      <c r="D30" s="88"/>
      <c r="E30" s="240">
        <f>D30*$E$10</f>
        <v>0</v>
      </c>
      <c r="F30" s="218"/>
      <c r="G30" s="88"/>
      <c r="H30" s="240">
        <f t="shared" si="2"/>
        <v>0</v>
      </c>
    </row>
    <row r="31" spans="1:8" x14ac:dyDescent="0.2">
      <c r="A31" s="238" t="s">
        <v>70</v>
      </c>
      <c r="B31" s="239" t="s">
        <v>71</v>
      </c>
      <c r="C31" s="227"/>
      <c r="D31" s="88"/>
      <c r="E31" s="240">
        <f>D31*$E$10</f>
        <v>0</v>
      </c>
      <c r="F31" s="218"/>
      <c r="G31" s="88"/>
      <c r="H31" s="240">
        <f t="shared" si="2"/>
        <v>0</v>
      </c>
    </row>
    <row r="32" spans="1:8" x14ac:dyDescent="0.2">
      <c r="A32" s="238" t="s">
        <v>148</v>
      </c>
      <c r="B32" s="242" t="s">
        <v>149</v>
      </c>
      <c r="C32" s="243"/>
      <c r="D32" s="88"/>
      <c r="E32" s="240">
        <f>D32*$E$10</f>
        <v>0</v>
      </c>
      <c r="F32" s="218"/>
      <c r="G32" s="88"/>
      <c r="H32" s="240">
        <f t="shared" si="2"/>
        <v>0</v>
      </c>
    </row>
    <row r="33" spans="1:8" ht="15" customHeight="1" x14ac:dyDescent="0.2">
      <c r="A33" s="238"/>
      <c r="B33" s="244" t="s">
        <v>72</v>
      </c>
      <c r="C33" s="243"/>
      <c r="D33" s="253">
        <f>SUM(D28:D32)</f>
        <v>0</v>
      </c>
      <c r="E33" s="254">
        <f>SUM(E28:E32)</f>
        <v>0</v>
      </c>
      <c r="F33" s="218"/>
      <c r="G33" s="253">
        <f>SUM(G28:G32)</f>
        <v>0</v>
      </c>
      <c r="H33" s="254">
        <f>SUM(H28:H32)</f>
        <v>0</v>
      </c>
    </row>
    <row r="34" spans="1:8" ht="15" customHeight="1" x14ac:dyDescent="0.2">
      <c r="A34" s="247" t="s">
        <v>73</v>
      </c>
      <c r="B34" s="234" t="s">
        <v>74</v>
      </c>
      <c r="C34" s="230"/>
      <c r="D34" s="235"/>
      <c r="E34" s="236"/>
      <c r="F34" s="218"/>
      <c r="G34" s="237"/>
      <c r="H34" s="236"/>
    </row>
    <row r="35" spans="1:8" x14ac:dyDescent="0.2">
      <c r="A35" s="238" t="s">
        <v>75</v>
      </c>
      <c r="B35" s="248" t="s">
        <v>76</v>
      </c>
      <c r="C35" s="249"/>
      <c r="D35" s="88"/>
      <c r="E35" s="240">
        <f>D35*$E$10</f>
        <v>0</v>
      </c>
      <c r="F35" s="218"/>
      <c r="G35" s="88"/>
      <c r="H35" s="240">
        <f t="shared" ref="H35:H39" si="3">G35*$H$10</f>
        <v>0</v>
      </c>
    </row>
    <row r="36" spans="1:8" x14ac:dyDescent="0.2">
      <c r="A36" s="238" t="s">
        <v>77</v>
      </c>
      <c r="B36" s="239" t="s">
        <v>78</v>
      </c>
      <c r="C36" s="227"/>
      <c r="D36" s="88"/>
      <c r="E36" s="240">
        <f>D36*$E$10</f>
        <v>0</v>
      </c>
      <c r="F36" s="218"/>
      <c r="G36" s="88"/>
      <c r="H36" s="240">
        <f t="shared" si="3"/>
        <v>0</v>
      </c>
    </row>
    <row r="37" spans="1:8" x14ac:dyDescent="0.2">
      <c r="A37" s="238" t="s">
        <v>79</v>
      </c>
      <c r="B37" s="239" t="s">
        <v>80</v>
      </c>
      <c r="C37" s="227"/>
      <c r="D37" s="88"/>
      <c r="E37" s="240">
        <f>D37*$E$10</f>
        <v>0</v>
      </c>
      <c r="F37" s="218"/>
      <c r="G37" s="88"/>
      <c r="H37" s="240">
        <f t="shared" si="3"/>
        <v>0</v>
      </c>
    </row>
    <row r="38" spans="1:8" x14ac:dyDescent="0.2">
      <c r="A38" s="238" t="s">
        <v>81</v>
      </c>
      <c r="B38" s="239" t="s">
        <v>82</v>
      </c>
      <c r="C38" s="227"/>
      <c r="D38" s="88"/>
      <c r="E38" s="240">
        <f>D38*$E$10</f>
        <v>0</v>
      </c>
      <c r="F38" s="218"/>
      <c r="G38" s="88"/>
      <c r="H38" s="240">
        <f t="shared" si="3"/>
        <v>0</v>
      </c>
    </row>
    <row r="39" spans="1:8" x14ac:dyDescent="0.2">
      <c r="A39" s="238" t="s">
        <v>83</v>
      </c>
      <c r="B39" s="239" t="s">
        <v>84</v>
      </c>
      <c r="C39" s="227"/>
      <c r="D39" s="88"/>
      <c r="E39" s="240">
        <f>D39*$E$10</f>
        <v>0</v>
      </c>
      <c r="F39" s="218"/>
      <c r="G39" s="88"/>
      <c r="H39" s="240">
        <f t="shared" si="3"/>
        <v>0</v>
      </c>
    </row>
    <row r="40" spans="1:8" ht="15" customHeight="1" x14ac:dyDescent="0.2">
      <c r="A40" s="238"/>
      <c r="B40" s="244" t="s">
        <v>85</v>
      </c>
      <c r="C40" s="243"/>
      <c r="D40" s="253">
        <f>SUM(D35:D39)</f>
        <v>0</v>
      </c>
      <c r="E40" s="254">
        <f>SUM(E35:E39)</f>
        <v>0</v>
      </c>
      <c r="F40" s="218"/>
      <c r="G40" s="253">
        <f>SUM(G35:G39)</f>
        <v>0</v>
      </c>
      <c r="H40" s="254">
        <f>SUM(H35:H39)</f>
        <v>0</v>
      </c>
    </row>
    <row r="41" spans="1:8" ht="15" customHeight="1" x14ac:dyDescent="0.2">
      <c r="A41" s="247" t="s">
        <v>86</v>
      </c>
      <c r="B41" s="234" t="s">
        <v>87</v>
      </c>
      <c r="C41" s="230"/>
      <c r="D41" s="235"/>
      <c r="E41" s="236"/>
      <c r="F41" s="218"/>
      <c r="G41" s="237"/>
      <c r="H41" s="236"/>
    </row>
    <row r="42" spans="1:8" x14ac:dyDescent="0.2">
      <c r="A42" s="238" t="s">
        <v>88</v>
      </c>
      <c r="B42" s="248" t="s">
        <v>89</v>
      </c>
      <c r="C42" s="249"/>
      <c r="D42" s="88"/>
      <c r="E42" s="240">
        <f>D42*$E$10</f>
        <v>0</v>
      </c>
      <c r="F42" s="218"/>
      <c r="G42" s="88"/>
      <c r="H42" s="240">
        <f t="shared" ref="H42:H45" si="4">G42*$H$10</f>
        <v>0</v>
      </c>
    </row>
    <row r="43" spans="1:8" x14ac:dyDescent="0.2">
      <c r="A43" s="238" t="s">
        <v>90</v>
      </c>
      <c r="B43" s="239" t="s">
        <v>91</v>
      </c>
      <c r="C43" s="227"/>
      <c r="D43" s="88"/>
      <c r="E43" s="240">
        <f>D43*$E$10</f>
        <v>0</v>
      </c>
      <c r="F43" s="218"/>
      <c r="G43" s="88"/>
      <c r="H43" s="240">
        <f t="shared" si="4"/>
        <v>0</v>
      </c>
    </row>
    <row r="44" spans="1:8" x14ac:dyDescent="0.2">
      <c r="A44" s="238" t="s">
        <v>92</v>
      </c>
      <c r="B44" s="239" t="s">
        <v>93</v>
      </c>
      <c r="C44" s="227"/>
      <c r="D44" s="88"/>
      <c r="E44" s="240">
        <f>D44*$E$10</f>
        <v>0</v>
      </c>
      <c r="F44" s="218"/>
      <c r="G44" s="88"/>
      <c r="H44" s="240">
        <f t="shared" si="4"/>
        <v>0</v>
      </c>
    </row>
    <row r="45" spans="1:8" x14ac:dyDescent="0.2">
      <c r="A45" s="238" t="s">
        <v>94</v>
      </c>
      <c r="B45" s="239" t="s">
        <v>95</v>
      </c>
      <c r="C45" s="227"/>
      <c r="D45" s="88"/>
      <c r="E45" s="240">
        <f>D45*$E$10</f>
        <v>0</v>
      </c>
      <c r="F45" s="218"/>
      <c r="G45" s="88"/>
      <c r="H45" s="240">
        <f t="shared" si="4"/>
        <v>0</v>
      </c>
    </row>
    <row r="46" spans="1:8" ht="15" customHeight="1" x14ac:dyDescent="0.2">
      <c r="A46" s="238"/>
      <c r="B46" s="234" t="s">
        <v>96</v>
      </c>
      <c r="C46" s="227"/>
      <c r="D46" s="253">
        <f>SUM(D42:D45)</f>
        <v>0</v>
      </c>
      <c r="E46" s="254">
        <f>SUM(E42:E45)</f>
        <v>0</v>
      </c>
      <c r="F46" s="218"/>
      <c r="G46" s="253">
        <f>SUM(G42:G45)</f>
        <v>0</v>
      </c>
      <c r="H46" s="254">
        <f>SUM(H42:H45)</f>
        <v>0</v>
      </c>
    </row>
    <row r="47" spans="1:8" ht="15" customHeight="1" x14ac:dyDescent="0.2">
      <c r="A47" s="233" t="s">
        <v>97</v>
      </c>
      <c r="B47" s="234" t="s">
        <v>98</v>
      </c>
      <c r="C47" s="255"/>
      <c r="D47" s="253">
        <f>D18+D26+D33+D40+D46</f>
        <v>0</v>
      </c>
      <c r="E47" s="254">
        <f>E18+E26+E33+E40+E46</f>
        <v>0</v>
      </c>
      <c r="F47" s="218"/>
      <c r="G47" s="253">
        <f>G18+G26+G33+G40+G46</f>
        <v>0</v>
      </c>
      <c r="H47" s="254">
        <f>H18+H26+H33+H40+H46</f>
        <v>0</v>
      </c>
    </row>
    <row r="48" spans="1:8" x14ac:dyDescent="0.2">
      <c r="A48" s="238" t="s">
        <v>99</v>
      </c>
      <c r="B48" s="239" t="s">
        <v>100</v>
      </c>
      <c r="C48" s="227"/>
      <c r="D48" s="88"/>
      <c r="E48" s="240">
        <f>D48*$E$10</f>
        <v>0</v>
      </c>
      <c r="F48" s="218"/>
      <c r="G48" s="88"/>
      <c r="H48" s="240">
        <f>G48*$E$10</f>
        <v>0</v>
      </c>
    </row>
    <row r="49" spans="1:9" ht="15" customHeight="1" x14ac:dyDescent="0.2">
      <c r="A49" s="256" t="s">
        <v>101</v>
      </c>
      <c r="B49" s="244" t="s">
        <v>102</v>
      </c>
      <c r="C49" s="257"/>
      <c r="D49" s="253">
        <f>D47+D48</f>
        <v>0</v>
      </c>
      <c r="E49" s="254">
        <f>E47+E48</f>
        <v>0</v>
      </c>
      <c r="F49" s="218"/>
      <c r="G49" s="253">
        <f>G47+G48</f>
        <v>0</v>
      </c>
      <c r="H49" s="254">
        <f>H47+H48</f>
        <v>0</v>
      </c>
    </row>
    <row r="50" spans="1:9" ht="6.75" customHeight="1" x14ac:dyDescent="0.2">
      <c r="A50" s="229"/>
      <c r="B50" s="250"/>
      <c r="C50" s="250"/>
      <c r="D50" s="258"/>
      <c r="E50" s="251"/>
      <c r="F50" s="218"/>
      <c r="G50" s="259"/>
      <c r="H50" s="251"/>
    </row>
    <row r="51" spans="1:9" ht="15" customHeight="1" x14ac:dyDescent="0.2">
      <c r="A51" s="247" t="s">
        <v>103</v>
      </c>
      <c r="B51" s="230"/>
      <c r="C51" s="255"/>
      <c r="D51" s="231">
        <f>D10+D49</f>
        <v>1</v>
      </c>
      <c r="E51" s="254">
        <f>E10+E49</f>
        <v>0</v>
      </c>
      <c r="F51" s="218"/>
      <c r="G51" s="231">
        <f>G10+G49</f>
        <v>1</v>
      </c>
      <c r="H51" s="254">
        <f>H10+H49</f>
        <v>0</v>
      </c>
    </row>
    <row r="52" spans="1:9" ht="6.75" customHeight="1" x14ac:dyDescent="0.2">
      <c r="A52" s="229"/>
      <c r="B52" s="250"/>
      <c r="C52" s="250"/>
      <c r="D52" s="258"/>
      <c r="E52" s="251"/>
      <c r="F52" s="218"/>
      <c r="G52" s="259"/>
      <c r="H52" s="251"/>
    </row>
    <row r="53" spans="1:9" ht="15" customHeight="1" x14ac:dyDescent="0.2">
      <c r="A53" s="247" t="s">
        <v>104</v>
      </c>
      <c r="B53" s="230"/>
      <c r="C53" s="255"/>
      <c r="D53" s="343" t="str">
        <f>IF(E51=0,"",(E10+E18+E26+E42)/E51)</f>
        <v/>
      </c>
      <c r="E53" s="344"/>
      <c r="F53" s="218"/>
      <c r="G53" s="343" t="str">
        <f>IF(H51=0,"",(H10+H18+H26+H42)/H51)</f>
        <v/>
      </c>
      <c r="H53" s="344"/>
    </row>
    <row r="54" spans="1:9" ht="6.75" customHeight="1" x14ac:dyDescent="0.2">
      <c r="A54" s="229"/>
      <c r="B54" s="230"/>
      <c r="C54" s="230"/>
      <c r="D54" s="1"/>
      <c r="E54" s="2"/>
      <c r="F54" s="218"/>
      <c r="G54" s="48"/>
      <c r="H54" s="2"/>
    </row>
    <row r="55" spans="1:9" ht="15" customHeight="1" x14ac:dyDescent="0.2">
      <c r="A55" s="247" t="s">
        <v>105</v>
      </c>
      <c r="B55" s="230"/>
      <c r="C55" s="255"/>
      <c r="D55" s="90">
        <v>0.3</v>
      </c>
      <c r="E55" s="87"/>
      <c r="F55" s="260"/>
      <c r="G55" s="90">
        <v>0.3</v>
      </c>
      <c r="H55" s="87"/>
    </row>
    <row r="56" spans="1:9" ht="6.75" customHeight="1" x14ac:dyDescent="0.2">
      <c r="A56" s="229"/>
      <c r="B56" s="230"/>
      <c r="C56" s="230"/>
      <c r="D56" s="98"/>
      <c r="E56" s="99"/>
      <c r="F56" s="260"/>
      <c r="G56" s="100"/>
      <c r="H56" s="99"/>
    </row>
    <row r="57" spans="1:9" ht="15" customHeight="1" thickBot="1" x14ac:dyDescent="0.25">
      <c r="A57" s="261" t="s">
        <v>106</v>
      </c>
      <c r="B57" s="262"/>
      <c r="C57" s="263"/>
      <c r="D57" s="101">
        <v>0.8</v>
      </c>
      <c r="E57" s="102"/>
      <c r="F57" s="260"/>
      <c r="G57" s="101">
        <v>0.8</v>
      </c>
      <c r="H57" s="102"/>
    </row>
    <row r="58" spans="1:9" ht="15" customHeight="1" thickTop="1" x14ac:dyDescent="0.2">
      <c r="A58" s="264"/>
      <c r="B58" s="218"/>
      <c r="C58" s="218"/>
      <c r="D58" s="220"/>
      <c r="E58" s="221"/>
      <c r="F58" s="218"/>
      <c r="G58" s="218"/>
      <c r="H58" s="218"/>
    </row>
    <row r="59" spans="1:9" ht="15" customHeight="1" x14ac:dyDescent="0.2">
      <c r="A59" s="345" t="s">
        <v>173</v>
      </c>
      <c r="B59" s="345"/>
      <c r="C59" s="345"/>
      <c r="D59" s="345"/>
      <c r="E59" s="345"/>
      <c r="F59" s="345"/>
      <c r="G59" s="345"/>
      <c r="H59" s="345"/>
    </row>
    <row r="60" spans="1:9" ht="15" customHeight="1" x14ac:dyDescent="0.2">
      <c r="A60" s="266"/>
      <c r="B60" s="266"/>
      <c r="C60" s="50" t="s">
        <v>151</v>
      </c>
      <c r="D60" s="90">
        <v>1</v>
      </c>
      <c r="E60" s="266"/>
      <c r="F60" s="266"/>
      <c r="G60" s="90"/>
      <c r="H60" s="218"/>
      <c r="I60" s="51"/>
    </row>
    <row r="61" spans="1:9" x14ac:dyDescent="0.2">
      <c r="A61" s="266"/>
      <c r="B61" s="218"/>
      <c r="C61" s="218"/>
      <c r="D61" s="220"/>
      <c r="E61" s="221"/>
      <c r="F61" s="218"/>
      <c r="G61" s="218"/>
      <c r="H61" s="218"/>
    </row>
    <row r="62" spans="1:9" ht="15" customHeight="1" x14ac:dyDescent="0.2">
      <c r="A62" s="266"/>
      <c r="B62" s="218"/>
      <c r="C62" s="50" t="s">
        <v>103</v>
      </c>
      <c r="D62" s="220"/>
      <c r="E62" s="267"/>
      <c r="F62" s="218"/>
      <c r="G62" s="218"/>
      <c r="H62" s="218"/>
    </row>
    <row r="63" spans="1:9" ht="15" customHeight="1" x14ac:dyDescent="0.2">
      <c r="A63" s="266"/>
      <c r="B63" s="218"/>
      <c r="C63" s="50" t="s">
        <v>105</v>
      </c>
      <c r="D63" s="220"/>
      <c r="E63" s="103"/>
      <c r="F63" s="218"/>
      <c r="G63" s="218"/>
      <c r="H63" s="218"/>
    </row>
    <row r="64" spans="1:9" ht="15" customHeight="1" x14ac:dyDescent="0.2">
      <c r="A64" s="266"/>
      <c r="B64" s="218"/>
      <c r="C64" s="50" t="s">
        <v>152</v>
      </c>
      <c r="D64" s="220"/>
      <c r="E64" s="103"/>
      <c r="F64" s="218"/>
      <c r="G64" s="218"/>
      <c r="H64" s="218"/>
    </row>
    <row r="65" s="37" customFormat="1" ht="15" customHeight="1" x14ac:dyDescent="0.2"/>
    <row r="67" s="37" customFormat="1" ht="15" customHeight="1" x14ac:dyDescent="0.2"/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39"/>
  <sheetViews>
    <sheetView showGridLines="0" showZeros="0" topLeftCell="B1" zoomScale="70" zoomScaleNormal="70" zoomScalePageLayoutView="88" workbookViewId="0">
      <selection activeCell="I4" sqref="I4"/>
    </sheetView>
  </sheetViews>
  <sheetFormatPr baseColWidth="10" defaultColWidth="11.42578125" defaultRowHeight="26.1" customHeight="1" x14ac:dyDescent="0.2"/>
  <cols>
    <col min="1" max="1" width="39.85546875" style="128" hidden="1" customWidth="1"/>
    <col min="2" max="2" width="10.7109375" style="116" customWidth="1"/>
    <col min="3" max="3" width="34" style="128" bestFit="1" customWidth="1"/>
    <col min="4" max="4" width="16.7109375" style="128" customWidth="1"/>
    <col min="5" max="5" width="16.7109375" style="144" customWidth="1"/>
    <col min="6" max="6" width="14.7109375" style="144" customWidth="1"/>
    <col min="7" max="7" width="21.140625" style="128" customWidth="1"/>
    <col min="8" max="8" width="16.28515625" style="97" customWidth="1"/>
    <col min="9" max="9" width="18.85546875" style="128" customWidth="1"/>
    <col min="10" max="10" width="13.7109375" style="128" customWidth="1"/>
    <col min="11" max="11" width="16.28515625" style="128" customWidth="1"/>
    <col min="12" max="12" width="13.42578125" style="128" customWidth="1"/>
    <col min="13" max="13" width="13.42578125" style="128" bestFit="1" customWidth="1"/>
    <col min="14" max="14" width="17.42578125" style="128" customWidth="1"/>
    <col min="15" max="15" width="10.7109375" style="128" customWidth="1"/>
    <col min="16" max="16" width="13.85546875" style="128" customWidth="1"/>
    <col min="17" max="17" width="12.42578125" style="128" customWidth="1"/>
    <col min="18" max="18" width="17.85546875" style="128" customWidth="1"/>
    <col min="19" max="20" width="13.42578125" style="128" customWidth="1"/>
    <col min="21" max="16384" width="11.42578125" style="128"/>
  </cols>
  <sheetData>
    <row r="1" spans="1:19" ht="26.1" customHeight="1" x14ac:dyDescent="0.2">
      <c r="C1" s="117" t="s">
        <v>0</v>
      </c>
      <c r="D1" s="129" t="s">
        <v>180</v>
      </c>
      <c r="E1" s="94"/>
      <c r="G1" s="95"/>
      <c r="H1" s="119"/>
      <c r="I1" s="95"/>
    </row>
    <row r="2" spans="1:19" ht="26.1" customHeight="1" x14ac:dyDescent="0.2">
      <c r="D2" s="130"/>
      <c r="E2" s="121"/>
    </row>
    <row r="3" spans="1:19" ht="26.1" customHeight="1" x14ac:dyDescent="0.2">
      <c r="C3" s="122" t="s">
        <v>1</v>
      </c>
      <c r="D3" s="129" t="s">
        <v>179</v>
      </c>
      <c r="E3" s="94"/>
      <c r="G3" s="95"/>
      <c r="H3" s="119"/>
      <c r="I3" s="95"/>
    </row>
    <row r="4" spans="1:19" ht="26.1" customHeight="1" x14ac:dyDescent="0.2">
      <c r="C4" s="122" t="s">
        <v>2</v>
      </c>
      <c r="D4" s="129" t="s">
        <v>522</v>
      </c>
      <c r="E4" s="96"/>
      <c r="G4" s="95"/>
      <c r="H4" s="119"/>
      <c r="I4" s="95"/>
    </row>
    <row r="5" spans="1:19" ht="26.1" customHeight="1" x14ac:dyDescent="0.2">
      <c r="D5" s="120"/>
    </row>
    <row r="6" spans="1:19" ht="26.1" customHeight="1" x14ac:dyDescent="0.2">
      <c r="C6" s="122" t="s">
        <v>3</v>
      </c>
      <c r="D6" s="118"/>
      <c r="E6" s="123"/>
      <c r="G6" s="122"/>
      <c r="H6" s="353"/>
      <c r="I6" s="353"/>
      <c r="L6" s="124"/>
      <c r="M6" s="124"/>
      <c r="S6" s="124"/>
    </row>
    <row r="7" spans="1:19" ht="35.1" customHeight="1" x14ac:dyDescent="0.2">
      <c r="K7" s="354" t="s">
        <v>153</v>
      </c>
      <c r="L7" s="355"/>
      <c r="M7" s="355"/>
      <c r="N7" s="355"/>
      <c r="O7" s="356"/>
      <c r="P7" s="354" t="s">
        <v>159</v>
      </c>
      <c r="Q7" s="355"/>
      <c r="R7" s="355"/>
      <c r="S7" s="356"/>
    </row>
    <row r="8" spans="1:19" ht="60.95" customHeight="1" x14ac:dyDescent="0.2">
      <c r="B8" s="136" t="s">
        <v>4</v>
      </c>
      <c r="C8" s="137" t="s">
        <v>176</v>
      </c>
      <c r="D8" s="137" t="s">
        <v>174</v>
      </c>
      <c r="E8" s="137" t="s">
        <v>5</v>
      </c>
      <c r="F8" s="138" t="s">
        <v>6</v>
      </c>
      <c r="G8" s="138" t="s">
        <v>164</v>
      </c>
      <c r="H8" s="139" t="s">
        <v>7</v>
      </c>
      <c r="I8" s="138" t="s">
        <v>188</v>
      </c>
      <c r="J8" s="140" t="s">
        <v>156</v>
      </c>
      <c r="K8" s="140" t="s">
        <v>163</v>
      </c>
      <c r="L8" s="140" t="s">
        <v>154</v>
      </c>
      <c r="M8" s="140" t="s">
        <v>9</v>
      </c>
      <c r="N8" s="140" t="s">
        <v>155</v>
      </c>
      <c r="O8" s="140" t="s">
        <v>150</v>
      </c>
      <c r="P8" s="141" t="s">
        <v>157</v>
      </c>
      <c r="Q8" s="141" t="s">
        <v>158</v>
      </c>
      <c r="R8" s="141" t="s">
        <v>155</v>
      </c>
      <c r="S8" s="141" t="s">
        <v>150</v>
      </c>
    </row>
    <row r="9" spans="1:19" ht="29.1" customHeight="1" x14ac:dyDescent="0.2">
      <c r="A9" s="128" t="str">
        <f>CONCATENATE(C8,F8)</f>
        <v>RaumbezeichnungReinigungs- gruppe</v>
      </c>
      <c r="B9" s="189">
        <v>1</v>
      </c>
      <c r="C9" s="190" t="s">
        <v>311</v>
      </c>
      <c r="D9" s="191" t="s">
        <v>312</v>
      </c>
      <c r="E9" s="190" t="s">
        <v>313</v>
      </c>
      <c r="F9" s="190" t="s">
        <v>195</v>
      </c>
      <c r="G9" s="190" t="s">
        <v>314</v>
      </c>
      <c r="H9" s="192">
        <v>38.03</v>
      </c>
      <c r="I9" s="198" t="s">
        <v>497</v>
      </c>
      <c r="J9" s="143">
        <f>IF(I9=0,0,VLOOKUP(I9,Reinigungsturnus!$A$5:$C$21,3,FALSE)*H9/12)</f>
        <v>792.29166666666663</v>
      </c>
      <c r="K9" s="132"/>
      <c r="L9" s="133"/>
      <c r="M9" s="134"/>
      <c r="N9" s="134"/>
      <c r="O9" s="135"/>
      <c r="P9" s="132"/>
      <c r="Q9" s="133"/>
      <c r="R9" s="134"/>
      <c r="S9" s="135"/>
    </row>
    <row r="10" spans="1:19" s="131" customFormat="1" ht="29.1" customHeight="1" x14ac:dyDescent="0.2">
      <c r="B10" s="189">
        <v>2</v>
      </c>
      <c r="C10" s="190" t="s">
        <v>315</v>
      </c>
      <c r="D10" s="191" t="s">
        <v>316</v>
      </c>
      <c r="E10" s="190" t="s">
        <v>313</v>
      </c>
      <c r="F10" s="190" t="s">
        <v>199</v>
      </c>
      <c r="G10" s="190" t="s">
        <v>314</v>
      </c>
      <c r="H10" s="192">
        <v>11.85</v>
      </c>
      <c r="I10" s="145" t="s">
        <v>16</v>
      </c>
      <c r="J10" s="143">
        <f>IF(I10=0,0,VLOOKUP(I10,Reinigungsturnus!$A$5:$C$21,3,FALSE)*H10/12)</f>
        <v>0.98749999999999993</v>
      </c>
      <c r="K10" s="132"/>
      <c r="L10" s="133"/>
      <c r="M10" s="134"/>
      <c r="N10" s="134"/>
      <c r="O10" s="135"/>
      <c r="P10" s="132"/>
      <c r="Q10" s="133"/>
      <c r="R10" s="134"/>
      <c r="S10" s="135"/>
    </row>
    <row r="11" spans="1:19" s="131" customFormat="1" ht="29.1" customHeight="1" x14ac:dyDescent="0.2">
      <c r="B11" s="189">
        <v>3</v>
      </c>
      <c r="C11" s="193" t="s">
        <v>317</v>
      </c>
      <c r="D11" s="194" t="s">
        <v>318</v>
      </c>
      <c r="E11" s="193" t="s">
        <v>313</v>
      </c>
      <c r="F11" s="193" t="s">
        <v>195</v>
      </c>
      <c r="G11" s="193" t="s">
        <v>314</v>
      </c>
      <c r="H11" s="195">
        <v>76.41</v>
      </c>
      <c r="I11" s="198" t="s">
        <v>497</v>
      </c>
      <c r="J11" s="143">
        <f>IF(I11=0,0,VLOOKUP(I11,Reinigungsturnus!$A$5:$C$21,3,FALSE)*H11/12)</f>
        <v>1591.875</v>
      </c>
      <c r="K11" s="132"/>
      <c r="L11" s="133"/>
      <c r="M11" s="134"/>
      <c r="N11" s="134"/>
      <c r="O11" s="135"/>
      <c r="P11" s="132"/>
      <c r="Q11" s="133"/>
      <c r="R11" s="134"/>
      <c r="S11" s="135"/>
    </row>
    <row r="12" spans="1:19" s="131" customFormat="1" ht="29.1" customHeight="1" x14ac:dyDescent="0.2">
      <c r="B12" s="189">
        <v>4</v>
      </c>
      <c r="C12" s="193" t="s">
        <v>319</v>
      </c>
      <c r="D12" s="194" t="s">
        <v>320</v>
      </c>
      <c r="E12" s="193" t="s">
        <v>313</v>
      </c>
      <c r="F12" s="193" t="s">
        <v>194</v>
      </c>
      <c r="G12" s="193" t="s">
        <v>314</v>
      </c>
      <c r="H12" s="195">
        <v>19.63</v>
      </c>
      <c r="I12" s="198" t="s">
        <v>497</v>
      </c>
      <c r="J12" s="143">
        <f>IF(I12=0,0,VLOOKUP(I12,Reinigungsturnus!$A$5:$C$21,3,FALSE)*H12/12)</f>
        <v>408.95833333333331</v>
      </c>
      <c r="K12" s="132"/>
      <c r="L12" s="133"/>
      <c r="M12" s="134"/>
      <c r="N12" s="134"/>
      <c r="O12" s="135"/>
      <c r="P12" s="132"/>
      <c r="Q12" s="133"/>
      <c r="R12" s="134"/>
      <c r="S12" s="135"/>
    </row>
    <row r="13" spans="1:19" s="131" customFormat="1" ht="29.1" customHeight="1" x14ac:dyDescent="0.2">
      <c r="B13" s="189">
        <v>5</v>
      </c>
      <c r="C13" s="193" t="s">
        <v>321</v>
      </c>
      <c r="D13" s="194" t="s">
        <v>322</v>
      </c>
      <c r="E13" s="193" t="s">
        <v>313</v>
      </c>
      <c r="F13" s="193" t="s">
        <v>194</v>
      </c>
      <c r="G13" s="193" t="s">
        <v>314</v>
      </c>
      <c r="H13" s="195">
        <v>20.96</v>
      </c>
      <c r="I13" s="198" t="s">
        <v>497</v>
      </c>
      <c r="J13" s="143">
        <f>IF(I13=0,0,VLOOKUP(I13,Reinigungsturnus!$A$5:$C$21,3,FALSE)*H13/12)</f>
        <v>436.66666666666669</v>
      </c>
      <c r="K13" s="132"/>
      <c r="L13" s="133"/>
      <c r="M13" s="134"/>
      <c r="N13" s="134"/>
      <c r="O13" s="135"/>
      <c r="P13" s="132"/>
      <c r="Q13" s="133"/>
      <c r="R13" s="134"/>
      <c r="S13" s="135"/>
    </row>
    <row r="14" spans="1:19" s="131" customFormat="1" ht="29.1" customHeight="1" x14ac:dyDescent="0.2">
      <c r="B14" s="189">
        <v>6</v>
      </c>
      <c r="C14" s="193" t="s">
        <v>323</v>
      </c>
      <c r="D14" s="194" t="s">
        <v>324</v>
      </c>
      <c r="E14" s="193" t="s">
        <v>313</v>
      </c>
      <c r="F14" s="193" t="s">
        <v>194</v>
      </c>
      <c r="G14" s="193" t="s">
        <v>314</v>
      </c>
      <c r="H14" s="195">
        <v>19.46</v>
      </c>
      <c r="I14" s="198" t="s">
        <v>497</v>
      </c>
      <c r="J14" s="143">
        <f>IF(I14=0,0,VLOOKUP(I14,Reinigungsturnus!$A$5:$C$21,3,FALSE)*H14/12)</f>
        <v>405.41666666666669</v>
      </c>
      <c r="K14" s="132"/>
      <c r="L14" s="133"/>
      <c r="M14" s="134"/>
      <c r="N14" s="134"/>
      <c r="O14" s="135"/>
      <c r="P14" s="132"/>
      <c r="Q14" s="133"/>
      <c r="R14" s="134"/>
      <c r="S14" s="135"/>
    </row>
    <row r="15" spans="1:19" s="131" customFormat="1" ht="29.1" customHeight="1" x14ac:dyDescent="0.2">
      <c r="B15" s="189">
        <v>7</v>
      </c>
      <c r="C15" s="193" t="s">
        <v>325</v>
      </c>
      <c r="D15" s="194" t="s">
        <v>326</v>
      </c>
      <c r="E15" s="193" t="s">
        <v>313</v>
      </c>
      <c r="F15" s="193" t="s">
        <v>194</v>
      </c>
      <c r="G15" s="193" t="s">
        <v>314</v>
      </c>
      <c r="H15" s="195">
        <v>20.28</v>
      </c>
      <c r="I15" s="198" t="s">
        <v>497</v>
      </c>
      <c r="J15" s="143">
        <f>IF(I15=0,0,VLOOKUP(I15,Reinigungsturnus!$A$5:$C$21,3,FALSE)*H15/12)</f>
        <v>422.5</v>
      </c>
      <c r="K15" s="132"/>
      <c r="L15" s="133"/>
      <c r="M15" s="134"/>
      <c r="N15" s="134"/>
      <c r="O15" s="135"/>
      <c r="P15" s="132"/>
      <c r="Q15" s="133"/>
      <c r="R15" s="134"/>
      <c r="S15" s="135"/>
    </row>
    <row r="16" spans="1:19" s="131" customFormat="1" ht="29.1" customHeight="1" x14ac:dyDescent="0.2">
      <c r="B16" s="189">
        <v>8</v>
      </c>
      <c r="C16" s="190" t="s">
        <v>327</v>
      </c>
      <c r="D16" s="191" t="s">
        <v>328</v>
      </c>
      <c r="E16" s="190" t="s">
        <v>313</v>
      </c>
      <c r="F16" s="190" t="s">
        <v>195</v>
      </c>
      <c r="G16" s="190" t="s">
        <v>329</v>
      </c>
      <c r="H16" s="192">
        <v>80.260000000000005</v>
      </c>
      <c r="I16" s="145" t="s">
        <v>16</v>
      </c>
      <c r="J16" s="143">
        <f>IF(I16=0,0,VLOOKUP(I16,Reinigungsturnus!$A$5:$C$21,3,FALSE)*H16/12)</f>
        <v>6.6883333333333335</v>
      </c>
      <c r="K16" s="132"/>
      <c r="L16" s="133"/>
      <c r="M16" s="134"/>
      <c r="N16" s="134"/>
      <c r="O16" s="135"/>
      <c r="P16" s="132"/>
      <c r="Q16" s="133"/>
      <c r="R16" s="134"/>
      <c r="S16" s="135"/>
    </row>
    <row r="17" spans="2:19" s="131" customFormat="1" ht="29.1" customHeight="1" x14ac:dyDescent="0.2">
      <c r="B17" s="189">
        <v>9</v>
      </c>
      <c r="C17" s="190" t="s">
        <v>315</v>
      </c>
      <c r="D17" s="191" t="s">
        <v>330</v>
      </c>
      <c r="E17" s="190" t="s">
        <v>313</v>
      </c>
      <c r="F17" s="190" t="s">
        <v>199</v>
      </c>
      <c r="G17" s="190" t="s">
        <v>329</v>
      </c>
      <c r="H17" s="192">
        <v>18.02</v>
      </c>
      <c r="I17" s="145" t="s">
        <v>16</v>
      </c>
      <c r="J17" s="143">
        <f>IF(I17=0,0,VLOOKUP(I17,Reinigungsturnus!$A$5:$C$21,3,FALSE)*H17/12)</f>
        <v>1.5016666666666667</v>
      </c>
      <c r="K17" s="132"/>
      <c r="L17" s="133"/>
      <c r="M17" s="134"/>
      <c r="N17" s="134"/>
      <c r="O17" s="135"/>
      <c r="P17" s="132"/>
      <c r="Q17" s="133"/>
      <c r="R17" s="134"/>
      <c r="S17" s="135"/>
    </row>
    <row r="18" spans="2:19" s="131" customFormat="1" ht="29.1" customHeight="1" x14ac:dyDescent="0.2">
      <c r="B18" s="189">
        <v>10</v>
      </c>
      <c r="C18" s="190" t="s">
        <v>315</v>
      </c>
      <c r="D18" s="191" t="s">
        <v>331</v>
      </c>
      <c r="E18" s="190" t="s">
        <v>313</v>
      </c>
      <c r="F18" s="190" t="s">
        <v>199</v>
      </c>
      <c r="G18" s="190" t="s">
        <v>329</v>
      </c>
      <c r="H18" s="192">
        <v>22.4</v>
      </c>
      <c r="I18" s="145" t="s">
        <v>16</v>
      </c>
      <c r="J18" s="143">
        <f>IF(I18=0,0,VLOOKUP(I18,Reinigungsturnus!$A$5:$C$21,3,FALSE)*H18/12)</f>
        <v>1.8666666666666665</v>
      </c>
      <c r="K18" s="132"/>
      <c r="L18" s="133"/>
      <c r="M18" s="134"/>
      <c r="N18" s="134"/>
      <c r="O18" s="135"/>
      <c r="P18" s="132"/>
      <c r="Q18" s="133"/>
      <c r="R18" s="134"/>
      <c r="S18" s="135"/>
    </row>
    <row r="19" spans="2:19" s="131" customFormat="1" ht="29.1" customHeight="1" x14ac:dyDescent="0.2">
      <c r="B19" s="189">
        <v>11</v>
      </c>
      <c r="C19" s="190" t="s">
        <v>332</v>
      </c>
      <c r="D19" s="191" t="s">
        <v>333</v>
      </c>
      <c r="E19" s="190" t="s">
        <v>313</v>
      </c>
      <c r="F19" s="190" t="s">
        <v>199</v>
      </c>
      <c r="G19" s="190" t="s">
        <v>329</v>
      </c>
      <c r="H19" s="192">
        <v>21.29</v>
      </c>
      <c r="I19" s="145" t="s">
        <v>16</v>
      </c>
      <c r="J19" s="143">
        <f>IF(I19=0,0,VLOOKUP(I19,Reinigungsturnus!$A$5:$C$21,3,FALSE)*H19/12)</f>
        <v>1.7741666666666667</v>
      </c>
      <c r="K19" s="132"/>
      <c r="L19" s="133"/>
      <c r="M19" s="134"/>
      <c r="N19" s="134"/>
      <c r="O19" s="135"/>
      <c r="P19" s="132"/>
      <c r="Q19" s="133"/>
      <c r="R19" s="134"/>
      <c r="S19" s="135"/>
    </row>
    <row r="20" spans="2:19" s="131" customFormat="1" ht="29.1" customHeight="1" x14ac:dyDescent="0.2">
      <c r="B20" s="189">
        <v>12</v>
      </c>
      <c r="C20" s="190" t="s">
        <v>334</v>
      </c>
      <c r="D20" s="191" t="s">
        <v>335</v>
      </c>
      <c r="E20" s="190" t="s">
        <v>313</v>
      </c>
      <c r="F20" s="190" t="s">
        <v>195</v>
      </c>
      <c r="G20" s="190" t="s">
        <v>314</v>
      </c>
      <c r="H20" s="192">
        <v>33.380000000000003</v>
      </c>
      <c r="I20" s="145" t="s">
        <v>16</v>
      </c>
      <c r="J20" s="143">
        <f>IF(I20=0,0,VLOOKUP(I20,Reinigungsturnus!$A$5:$C$21,3,FALSE)*H20/12)</f>
        <v>2.7816666666666667</v>
      </c>
      <c r="K20" s="132"/>
      <c r="L20" s="133"/>
      <c r="M20" s="134"/>
      <c r="N20" s="134"/>
      <c r="O20" s="135"/>
      <c r="P20" s="132"/>
      <c r="Q20" s="133"/>
      <c r="R20" s="134"/>
      <c r="S20" s="135"/>
    </row>
    <row r="21" spans="2:19" s="131" customFormat="1" ht="29.1" customHeight="1" x14ac:dyDescent="0.2">
      <c r="B21" s="189">
        <v>13</v>
      </c>
      <c r="C21" s="190" t="s">
        <v>336</v>
      </c>
      <c r="D21" s="191" t="s">
        <v>337</v>
      </c>
      <c r="E21" s="190" t="s">
        <v>313</v>
      </c>
      <c r="F21" s="190" t="s">
        <v>199</v>
      </c>
      <c r="G21" s="190" t="s">
        <v>329</v>
      </c>
      <c r="H21" s="192">
        <v>31.31</v>
      </c>
      <c r="I21" s="145" t="s">
        <v>16</v>
      </c>
      <c r="J21" s="143">
        <f>IF(I21=0,0,VLOOKUP(I21,Reinigungsturnus!$A$5:$C$21,3,FALSE)*H21/12)</f>
        <v>2.6091666666666664</v>
      </c>
      <c r="K21" s="132"/>
      <c r="L21" s="133"/>
      <c r="M21" s="134"/>
      <c r="N21" s="134"/>
      <c r="O21" s="135"/>
      <c r="P21" s="132"/>
      <c r="Q21" s="133"/>
      <c r="R21" s="134"/>
      <c r="S21" s="135"/>
    </row>
    <row r="22" spans="2:19" s="131" customFormat="1" ht="29.1" customHeight="1" x14ac:dyDescent="0.2">
      <c r="B22" s="189">
        <v>14</v>
      </c>
      <c r="C22" s="190" t="s">
        <v>338</v>
      </c>
      <c r="D22" s="191" t="s">
        <v>339</v>
      </c>
      <c r="E22" s="190" t="s">
        <v>313</v>
      </c>
      <c r="F22" s="190" t="s">
        <v>195</v>
      </c>
      <c r="G22" s="190" t="s">
        <v>329</v>
      </c>
      <c r="H22" s="192">
        <v>12.8</v>
      </c>
      <c r="I22" s="145" t="s">
        <v>184</v>
      </c>
      <c r="J22" s="143">
        <f>IF(I22=0,0,VLOOKUP(I22,Reinigungsturnus!$A$5:$C$21,3,FALSE)*H22/12)</f>
        <v>55.466666666666669</v>
      </c>
      <c r="K22" s="132"/>
      <c r="L22" s="133"/>
      <c r="M22" s="134"/>
      <c r="N22" s="134"/>
      <c r="O22" s="135"/>
      <c r="P22" s="132"/>
      <c r="Q22" s="133"/>
      <c r="R22" s="134"/>
      <c r="S22" s="135"/>
    </row>
    <row r="23" spans="2:19" s="131" customFormat="1" ht="29.1" customHeight="1" x14ac:dyDescent="0.2">
      <c r="B23" s="189">
        <v>15</v>
      </c>
      <c r="C23" s="190" t="s">
        <v>340</v>
      </c>
      <c r="D23" s="191" t="s">
        <v>341</v>
      </c>
      <c r="E23" s="190" t="s">
        <v>313</v>
      </c>
      <c r="F23" s="190" t="s">
        <v>199</v>
      </c>
      <c r="G23" s="190" t="s">
        <v>329</v>
      </c>
      <c r="H23" s="192">
        <v>73.150000000000006</v>
      </c>
      <c r="I23" s="145" t="s">
        <v>16</v>
      </c>
      <c r="J23" s="143">
        <f>IF(I23=0,0,VLOOKUP(I23,Reinigungsturnus!$A$5:$C$21,3,FALSE)*H23/12)</f>
        <v>6.0958333333333341</v>
      </c>
      <c r="K23" s="132"/>
      <c r="L23" s="133"/>
      <c r="M23" s="134"/>
      <c r="N23" s="134"/>
      <c r="O23" s="135"/>
      <c r="P23" s="132"/>
      <c r="Q23" s="133"/>
      <c r="R23" s="134"/>
      <c r="S23" s="135"/>
    </row>
    <row r="24" spans="2:19" s="131" customFormat="1" ht="29.1" customHeight="1" x14ac:dyDescent="0.2">
      <c r="B24" s="189">
        <v>16</v>
      </c>
      <c r="C24" s="190" t="s">
        <v>342</v>
      </c>
      <c r="D24" s="191" t="s">
        <v>343</v>
      </c>
      <c r="E24" s="190" t="s">
        <v>313</v>
      </c>
      <c r="F24" s="190" t="s">
        <v>196</v>
      </c>
      <c r="G24" s="190" t="s">
        <v>344</v>
      </c>
      <c r="H24" s="192">
        <v>13.23</v>
      </c>
      <c r="I24" s="145" t="s">
        <v>184</v>
      </c>
      <c r="J24" s="143">
        <f>IF(I24=0,0,VLOOKUP(I24,Reinigungsturnus!$A$5:$C$21,3,FALSE)*H24/12)</f>
        <v>57.330000000000005</v>
      </c>
      <c r="K24" s="132"/>
      <c r="L24" s="133"/>
      <c r="M24" s="134"/>
      <c r="N24" s="134"/>
      <c r="O24" s="135"/>
      <c r="P24" s="132"/>
      <c r="Q24" s="133"/>
      <c r="R24" s="134"/>
      <c r="S24" s="135"/>
    </row>
    <row r="25" spans="2:19" s="131" customFormat="1" ht="29.1" customHeight="1" x14ac:dyDescent="0.2">
      <c r="B25" s="189">
        <v>17</v>
      </c>
      <c r="C25" s="190" t="s">
        <v>345</v>
      </c>
      <c r="D25" s="191" t="s">
        <v>346</v>
      </c>
      <c r="E25" s="190" t="s">
        <v>313</v>
      </c>
      <c r="F25" s="190" t="s">
        <v>196</v>
      </c>
      <c r="G25" s="190" t="s">
        <v>314</v>
      </c>
      <c r="H25" s="192">
        <v>15.29</v>
      </c>
      <c r="I25" s="145" t="s">
        <v>16</v>
      </c>
      <c r="J25" s="143">
        <f>IF(I25=0,0,VLOOKUP(I25,Reinigungsturnus!$A$5:$C$21,3,FALSE)*H25/12)</f>
        <v>1.2741666666666667</v>
      </c>
      <c r="K25" s="132"/>
      <c r="L25" s="133"/>
      <c r="M25" s="134"/>
      <c r="N25" s="134"/>
      <c r="O25" s="135"/>
      <c r="P25" s="132"/>
      <c r="Q25" s="133"/>
      <c r="R25" s="134"/>
      <c r="S25" s="135"/>
    </row>
    <row r="26" spans="2:19" s="131" customFormat="1" ht="29.1" customHeight="1" x14ac:dyDescent="0.2">
      <c r="B26" s="189">
        <v>18</v>
      </c>
      <c r="C26" s="190" t="s">
        <v>347</v>
      </c>
      <c r="D26" s="191" t="s">
        <v>348</v>
      </c>
      <c r="E26" s="190" t="s">
        <v>313</v>
      </c>
      <c r="F26" s="190" t="s">
        <v>195</v>
      </c>
      <c r="G26" s="190" t="s">
        <v>314</v>
      </c>
      <c r="H26" s="192">
        <v>11</v>
      </c>
      <c r="I26" s="145" t="s">
        <v>16</v>
      </c>
      <c r="J26" s="143">
        <f>IF(I26=0,0,VLOOKUP(I26,Reinigungsturnus!$A$5:$C$21,3,FALSE)*H26/12)</f>
        <v>0.91666666666666663</v>
      </c>
      <c r="K26" s="132"/>
      <c r="L26" s="133"/>
      <c r="M26" s="134"/>
      <c r="N26" s="134"/>
      <c r="O26" s="135"/>
      <c r="P26" s="132"/>
      <c r="Q26" s="133"/>
      <c r="R26" s="134"/>
      <c r="S26" s="135"/>
    </row>
    <row r="27" spans="2:19" s="131" customFormat="1" ht="29.1" customHeight="1" x14ac:dyDescent="0.2">
      <c r="B27" s="189">
        <v>19</v>
      </c>
      <c r="C27" s="190" t="s">
        <v>349</v>
      </c>
      <c r="D27" s="191" t="s">
        <v>350</v>
      </c>
      <c r="E27" s="190" t="s">
        <v>313</v>
      </c>
      <c r="F27" s="190" t="s">
        <v>199</v>
      </c>
      <c r="G27" s="190" t="s">
        <v>314</v>
      </c>
      <c r="H27" s="192">
        <v>5.13</v>
      </c>
      <c r="I27" s="145" t="s">
        <v>16</v>
      </c>
      <c r="J27" s="143">
        <f>IF(I27=0,0,VLOOKUP(I27,Reinigungsturnus!$A$5:$C$21,3,FALSE)*H27/12)</f>
        <v>0.42749999999999999</v>
      </c>
      <c r="K27" s="132"/>
      <c r="L27" s="133"/>
      <c r="M27" s="134"/>
      <c r="N27" s="134"/>
      <c r="O27" s="135"/>
      <c r="P27" s="132"/>
      <c r="Q27" s="133"/>
      <c r="R27" s="134"/>
      <c r="S27" s="135"/>
    </row>
    <row r="28" spans="2:19" s="131" customFormat="1" ht="29.1" customHeight="1" x14ac:dyDescent="0.2">
      <c r="B28" s="189">
        <v>20</v>
      </c>
      <c r="C28" s="190" t="s">
        <v>351</v>
      </c>
      <c r="D28" s="191" t="s">
        <v>352</v>
      </c>
      <c r="E28" s="190" t="s">
        <v>313</v>
      </c>
      <c r="F28" s="190" t="s">
        <v>199</v>
      </c>
      <c r="G28" s="190" t="s">
        <v>314</v>
      </c>
      <c r="H28" s="192">
        <v>3.48</v>
      </c>
      <c r="I28" s="145" t="s">
        <v>16</v>
      </c>
      <c r="J28" s="143">
        <f>IF(I28=0,0,VLOOKUP(I28,Reinigungsturnus!$A$5:$C$21,3,FALSE)*H28/12)</f>
        <v>0.28999999999999998</v>
      </c>
      <c r="K28" s="132"/>
      <c r="L28" s="133"/>
      <c r="M28" s="134"/>
      <c r="N28" s="134"/>
      <c r="O28" s="135"/>
      <c r="P28" s="132"/>
      <c r="Q28" s="133"/>
      <c r="R28" s="134"/>
      <c r="S28" s="135"/>
    </row>
    <row r="29" spans="2:19" s="131" customFormat="1" ht="29.1" customHeight="1" x14ac:dyDescent="0.2">
      <c r="B29" s="189">
        <v>21</v>
      </c>
      <c r="C29" s="190" t="s">
        <v>353</v>
      </c>
      <c r="D29" s="191" t="s">
        <v>354</v>
      </c>
      <c r="E29" s="190" t="s">
        <v>313</v>
      </c>
      <c r="F29" s="190" t="s">
        <v>195</v>
      </c>
      <c r="G29" s="190" t="s">
        <v>314</v>
      </c>
      <c r="H29" s="192">
        <v>44.38</v>
      </c>
      <c r="I29" s="145" t="s">
        <v>16</v>
      </c>
      <c r="J29" s="143">
        <f>IF(I29=0,0,VLOOKUP(I29,Reinigungsturnus!$A$5:$C$21,3,FALSE)*H29/12)</f>
        <v>3.6983333333333337</v>
      </c>
      <c r="K29" s="132"/>
      <c r="L29" s="133"/>
      <c r="M29" s="134"/>
      <c r="N29" s="134"/>
      <c r="O29" s="135"/>
      <c r="P29" s="132"/>
      <c r="Q29" s="133"/>
      <c r="R29" s="134"/>
      <c r="S29" s="135"/>
    </row>
    <row r="30" spans="2:19" s="188" customFormat="1" ht="29.1" customHeight="1" x14ac:dyDescent="0.2">
      <c r="B30" s="189">
        <v>22</v>
      </c>
      <c r="C30" s="190" t="s">
        <v>355</v>
      </c>
      <c r="D30" s="191" t="s">
        <v>356</v>
      </c>
      <c r="E30" s="190" t="s">
        <v>313</v>
      </c>
      <c r="F30" s="190" t="s">
        <v>196</v>
      </c>
      <c r="G30" s="190" t="s">
        <v>357</v>
      </c>
      <c r="H30" s="192">
        <v>5.12</v>
      </c>
      <c r="I30" s="145" t="s">
        <v>16</v>
      </c>
      <c r="J30" s="143">
        <f>IF(I30=0,0,VLOOKUP(I30,Reinigungsturnus!$A$5:$C$21,3,FALSE)*H30/12)</f>
        <v>0.42666666666666669</v>
      </c>
      <c r="K30" s="132"/>
      <c r="L30" s="133"/>
      <c r="M30" s="134"/>
      <c r="N30" s="134"/>
      <c r="O30" s="135"/>
      <c r="P30" s="132"/>
      <c r="Q30" s="133"/>
      <c r="R30" s="134"/>
      <c r="S30" s="135"/>
    </row>
    <row r="31" spans="2:19" s="188" customFormat="1" ht="29.1" customHeight="1" x14ac:dyDescent="0.2">
      <c r="B31" s="189">
        <v>23</v>
      </c>
      <c r="C31" s="190" t="s">
        <v>358</v>
      </c>
      <c r="D31" s="191" t="s">
        <v>359</v>
      </c>
      <c r="E31" s="190" t="s">
        <v>313</v>
      </c>
      <c r="F31" s="190" t="s">
        <v>199</v>
      </c>
      <c r="G31" s="190" t="s">
        <v>314</v>
      </c>
      <c r="H31" s="192">
        <v>31.86</v>
      </c>
      <c r="I31" s="145" t="s">
        <v>16</v>
      </c>
      <c r="J31" s="143">
        <f>IF(I31=0,0,VLOOKUP(I31,Reinigungsturnus!$A$5:$C$21,3,FALSE)*H31/12)</f>
        <v>2.6549999999999998</v>
      </c>
      <c r="K31" s="132"/>
      <c r="L31" s="133"/>
      <c r="M31" s="134"/>
      <c r="N31" s="134"/>
      <c r="O31" s="135"/>
      <c r="P31" s="132"/>
      <c r="Q31" s="133"/>
      <c r="R31" s="134"/>
      <c r="S31" s="135"/>
    </row>
    <row r="32" spans="2:19" s="188" customFormat="1" ht="29.1" customHeight="1" x14ac:dyDescent="0.2">
      <c r="B32" s="189">
        <v>24</v>
      </c>
      <c r="C32" s="190" t="s">
        <v>360</v>
      </c>
      <c r="D32" s="191" t="s">
        <v>361</v>
      </c>
      <c r="E32" s="190" t="s">
        <v>313</v>
      </c>
      <c r="F32" s="190" t="s">
        <v>199</v>
      </c>
      <c r="G32" s="190" t="s">
        <v>314</v>
      </c>
      <c r="H32" s="192">
        <v>17.23</v>
      </c>
      <c r="I32" s="145" t="s">
        <v>16</v>
      </c>
      <c r="J32" s="143">
        <f>IF(I32=0,0,VLOOKUP(I32,Reinigungsturnus!$A$5:$C$21,3,FALSE)*H32/12)</f>
        <v>1.4358333333333333</v>
      </c>
      <c r="K32" s="132"/>
      <c r="L32" s="133"/>
      <c r="M32" s="134"/>
      <c r="N32" s="134"/>
      <c r="O32" s="135"/>
      <c r="P32" s="132"/>
      <c r="Q32" s="133"/>
      <c r="R32" s="134"/>
      <c r="S32" s="135"/>
    </row>
    <row r="33" spans="2:19" s="188" customFormat="1" ht="29.1" customHeight="1" x14ac:dyDescent="0.2">
      <c r="B33" s="189">
        <v>25</v>
      </c>
      <c r="C33" s="190" t="s">
        <v>362</v>
      </c>
      <c r="D33" s="191" t="s">
        <v>363</v>
      </c>
      <c r="E33" s="190" t="s">
        <v>313</v>
      </c>
      <c r="F33" s="190" t="s">
        <v>199</v>
      </c>
      <c r="G33" s="190" t="s">
        <v>314</v>
      </c>
      <c r="H33" s="192">
        <v>26.65</v>
      </c>
      <c r="I33" s="145" t="s">
        <v>16</v>
      </c>
      <c r="J33" s="143">
        <f>IF(I33=0,0,VLOOKUP(I33,Reinigungsturnus!$A$5:$C$21,3,FALSE)*H33/12)</f>
        <v>2.2208333333333332</v>
      </c>
      <c r="K33" s="132"/>
      <c r="L33" s="133"/>
      <c r="M33" s="134"/>
      <c r="N33" s="134"/>
      <c r="O33" s="135"/>
      <c r="P33" s="132"/>
      <c r="Q33" s="133"/>
      <c r="R33" s="134"/>
      <c r="S33" s="135"/>
    </row>
    <row r="34" spans="2:19" s="188" customFormat="1" ht="29.1" customHeight="1" x14ac:dyDescent="0.2">
      <c r="B34" s="189">
        <v>26</v>
      </c>
      <c r="C34" s="190" t="s">
        <v>364</v>
      </c>
      <c r="D34" s="191" t="s">
        <v>365</v>
      </c>
      <c r="E34" s="190" t="s">
        <v>313</v>
      </c>
      <c r="F34" s="190" t="s">
        <v>196</v>
      </c>
      <c r="G34" s="190" t="s">
        <v>314</v>
      </c>
      <c r="H34" s="192">
        <v>8.91</v>
      </c>
      <c r="I34" s="145" t="s">
        <v>16</v>
      </c>
      <c r="J34" s="143">
        <f>IF(I34=0,0,VLOOKUP(I34,Reinigungsturnus!$A$5:$C$21,3,FALSE)*H34/12)</f>
        <v>0.74250000000000005</v>
      </c>
      <c r="K34" s="132"/>
      <c r="L34" s="133"/>
      <c r="M34" s="134"/>
      <c r="N34" s="134"/>
      <c r="O34" s="135"/>
      <c r="P34" s="132"/>
      <c r="Q34" s="133"/>
      <c r="R34" s="134"/>
      <c r="S34" s="135"/>
    </row>
    <row r="35" spans="2:19" s="188" customFormat="1" ht="29.1" customHeight="1" x14ac:dyDescent="0.2">
      <c r="B35" s="189">
        <v>27</v>
      </c>
      <c r="C35" s="190" t="s">
        <v>366</v>
      </c>
      <c r="D35" s="191" t="s">
        <v>367</v>
      </c>
      <c r="E35" s="190" t="s">
        <v>313</v>
      </c>
      <c r="F35" s="190" t="s">
        <v>199</v>
      </c>
      <c r="G35" s="190" t="s">
        <v>329</v>
      </c>
      <c r="H35" s="192">
        <v>67.59</v>
      </c>
      <c r="I35" s="145" t="s">
        <v>16</v>
      </c>
      <c r="J35" s="143">
        <f>IF(I35=0,0,VLOOKUP(I35,Reinigungsturnus!$A$5:$C$21,3,FALSE)*H35/12)</f>
        <v>5.6325000000000003</v>
      </c>
      <c r="K35" s="132"/>
      <c r="L35" s="133"/>
      <c r="M35" s="134"/>
      <c r="N35" s="134"/>
      <c r="O35" s="135"/>
      <c r="P35" s="132"/>
      <c r="Q35" s="133"/>
      <c r="R35" s="134"/>
      <c r="S35" s="135"/>
    </row>
    <row r="36" spans="2:19" s="188" customFormat="1" ht="29.1" customHeight="1" x14ac:dyDescent="0.2">
      <c r="B36" s="189">
        <v>28</v>
      </c>
      <c r="C36" s="190" t="s">
        <v>368</v>
      </c>
      <c r="D36" s="191" t="s">
        <v>369</v>
      </c>
      <c r="E36" s="190" t="s">
        <v>313</v>
      </c>
      <c r="F36" s="190" t="s">
        <v>199</v>
      </c>
      <c r="G36" s="190" t="s">
        <v>329</v>
      </c>
      <c r="H36" s="192">
        <v>12.03</v>
      </c>
      <c r="I36" s="145" t="s">
        <v>16</v>
      </c>
      <c r="J36" s="143">
        <f>IF(I36=0,0,VLOOKUP(I36,Reinigungsturnus!$A$5:$C$21,3,FALSE)*H36/12)</f>
        <v>1.0024999999999999</v>
      </c>
      <c r="K36" s="132"/>
      <c r="L36" s="133"/>
      <c r="M36" s="134"/>
      <c r="N36" s="134"/>
      <c r="O36" s="135"/>
      <c r="P36" s="132"/>
      <c r="Q36" s="133"/>
      <c r="R36" s="134"/>
      <c r="S36" s="135"/>
    </row>
    <row r="37" spans="2:19" s="188" customFormat="1" ht="29.1" customHeight="1" x14ac:dyDescent="0.2">
      <c r="B37" s="189">
        <v>29</v>
      </c>
      <c r="C37" s="190" t="s">
        <v>370</v>
      </c>
      <c r="D37" s="191" t="s">
        <v>371</v>
      </c>
      <c r="E37" s="190" t="s">
        <v>313</v>
      </c>
      <c r="F37" s="190" t="s">
        <v>199</v>
      </c>
      <c r="G37" s="190" t="s">
        <v>329</v>
      </c>
      <c r="H37" s="192">
        <v>43.29</v>
      </c>
      <c r="I37" s="145" t="s">
        <v>16</v>
      </c>
      <c r="J37" s="143">
        <f>IF(I37=0,0,VLOOKUP(I37,Reinigungsturnus!$A$5:$C$21,3,FALSE)*H37/12)</f>
        <v>3.6074999999999999</v>
      </c>
      <c r="K37" s="132"/>
      <c r="L37" s="133"/>
      <c r="M37" s="134"/>
      <c r="N37" s="134"/>
      <c r="O37" s="135"/>
      <c r="P37" s="132"/>
      <c r="Q37" s="133"/>
      <c r="R37" s="134"/>
      <c r="S37" s="135"/>
    </row>
    <row r="38" spans="2:19" s="188" customFormat="1" ht="29.1" customHeight="1" x14ac:dyDescent="0.2">
      <c r="B38" s="189">
        <v>30</v>
      </c>
      <c r="C38" s="190" t="s">
        <v>372</v>
      </c>
      <c r="D38" s="191" t="s">
        <v>373</v>
      </c>
      <c r="E38" s="190" t="s">
        <v>313</v>
      </c>
      <c r="F38" s="190" t="s">
        <v>199</v>
      </c>
      <c r="G38" s="190" t="s">
        <v>329</v>
      </c>
      <c r="H38" s="192">
        <v>7.54</v>
      </c>
      <c r="I38" s="145" t="s">
        <v>16</v>
      </c>
      <c r="J38" s="143">
        <f>IF(I38=0,0,VLOOKUP(I38,Reinigungsturnus!$A$5:$C$21,3,FALSE)*H38/12)</f>
        <v>0.6283333333333333</v>
      </c>
      <c r="K38" s="132"/>
      <c r="L38" s="133"/>
      <c r="M38" s="134"/>
      <c r="N38" s="134"/>
      <c r="O38" s="135"/>
      <c r="P38" s="132"/>
      <c r="Q38" s="133"/>
      <c r="R38" s="134"/>
      <c r="S38" s="135"/>
    </row>
    <row r="39" spans="2:19" s="188" customFormat="1" ht="29.1" customHeight="1" x14ac:dyDescent="0.2">
      <c r="B39" s="189">
        <v>31</v>
      </c>
      <c r="C39" s="193" t="s">
        <v>374</v>
      </c>
      <c r="D39" s="194" t="s">
        <v>375</v>
      </c>
      <c r="E39" s="193" t="s">
        <v>313</v>
      </c>
      <c r="F39" s="193" t="s">
        <v>196</v>
      </c>
      <c r="G39" s="193" t="s">
        <v>314</v>
      </c>
      <c r="H39" s="195">
        <v>15.01</v>
      </c>
      <c r="I39" s="198" t="s">
        <v>186</v>
      </c>
      <c r="J39" s="143">
        <f>IF(I39=0,0,VLOOKUP(I39,Reinigungsturnus!$A$5:$C$21,3,FALSE)*H39/12)</f>
        <v>130.08666666666667</v>
      </c>
      <c r="K39" s="132"/>
      <c r="L39" s="133"/>
      <c r="M39" s="134"/>
      <c r="N39" s="134"/>
      <c r="O39" s="135"/>
      <c r="P39" s="132"/>
      <c r="Q39" s="133"/>
      <c r="R39" s="134"/>
      <c r="S39" s="135"/>
    </row>
    <row r="40" spans="2:19" s="188" customFormat="1" ht="29.1" customHeight="1" x14ac:dyDescent="0.2">
      <c r="B40" s="189">
        <v>32</v>
      </c>
      <c r="C40" s="193" t="s">
        <v>376</v>
      </c>
      <c r="D40" s="194" t="s">
        <v>377</v>
      </c>
      <c r="E40" s="193" t="s">
        <v>378</v>
      </c>
      <c r="F40" s="193" t="s">
        <v>195</v>
      </c>
      <c r="G40" s="193" t="s">
        <v>379</v>
      </c>
      <c r="H40" s="195">
        <v>86.16</v>
      </c>
      <c r="I40" s="198" t="s">
        <v>497</v>
      </c>
      <c r="J40" s="143">
        <f>IF(I40=0,0,VLOOKUP(I40,Reinigungsturnus!$A$5:$C$21,3,FALSE)*H40/12)</f>
        <v>1795</v>
      </c>
      <c r="K40" s="132"/>
      <c r="L40" s="133"/>
      <c r="M40" s="134"/>
      <c r="N40" s="134"/>
      <c r="O40" s="135"/>
      <c r="P40" s="132"/>
      <c r="Q40" s="133"/>
      <c r="R40" s="134"/>
      <c r="S40" s="135"/>
    </row>
    <row r="41" spans="2:19" s="188" customFormat="1" ht="29.1" customHeight="1" x14ac:dyDescent="0.2">
      <c r="B41" s="189">
        <v>33</v>
      </c>
      <c r="C41" s="193" t="s">
        <v>380</v>
      </c>
      <c r="D41" s="194" t="s">
        <v>381</v>
      </c>
      <c r="E41" s="193" t="s">
        <v>378</v>
      </c>
      <c r="F41" s="193" t="s">
        <v>195</v>
      </c>
      <c r="G41" s="193" t="s">
        <v>379</v>
      </c>
      <c r="H41" s="195">
        <v>163.5</v>
      </c>
      <c r="I41" s="198" t="s">
        <v>497</v>
      </c>
      <c r="J41" s="143">
        <f>IF(I41=0,0,VLOOKUP(I41,Reinigungsturnus!$A$5:$C$21,3,FALSE)*H41/12)</f>
        <v>3406.25</v>
      </c>
      <c r="K41" s="132"/>
      <c r="L41" s="133"/>
      <c r="M41" s="134"/>
      <c r="N41" s="134"/>
      <c r="O41" s="135"/>
      <c r="P41" s="132"/>
      <c r="Q41" s="133"/>
      <c r="R41" s="134"/>
      <c r="S41" s="135"/>
    </row>
    <row r="42" spans="2:19" s="188" customFormat="1" ht="29.1" customHeight="1" x14ac:dyDescent="0.2">
      <c r="B42" s="189">
        <v>34</v>
      </c>
      <c r="C42" s="190" t="s">
        <v>382</v>
      </c>
      <c r="D42" s="191" t="s">
        <v>383</v>
      </c>
      <c r="E42" s="190" t="s">
        <v>378</v>
      </c>
      <c r="F42" s="190" t="s">
        <v>198</v>
      </c>
      <c r="G42" s="190" t="s">
        <v>314</v>
      </c>
      <c r="H42" s="192">
        <v>6</v>
      </c>
      <c r="I42" s="145" t="s">
        <v>184</v>
      </c>
      <c r="J42" s="143">
        <f>IF(I42=0,0,VLOOKUP(I42,Reinigungsturnus!$A$5:$C$21,3,FALSE)*H42/12)</f>
        <v>26</v>
      </c>
      <c r="K42" s="132"/>
      <c r="L42" s="133"/>
      <c r="M42" s="134"/>
      <c r="N42" s="134"/>
      <c r="O42" s="135"/>
      <c r="P42" s="132"/>
      <c r="Q42" s="133"/>
      <c r="R42" s="134"/>
      <c r="S42" s="135"/>
    </row>
    <row r="43" spans="2:19" s="188" customFormat="1" ht="29.1" customHeight="1" x14ac:dyDescent="0.2">
      <c r="B43" s="189">
        <v>35</v>
      </c>
      <c r="C43" s="190" t="s">
        <v>384</v>
      </c>
      <c r="D43" s="191" t="s">
        <v>385</v>
      </c>
      <c r="E43" s="190" t="s">
        <v>378</v>
      </c>
      <c r="F43" s="190" t="s">
        <v>195</v>
      </c>
      <c r="G43" s="190" t="s">
        <v>314</v>
      </c>
      <c r="H43" s="192">
        <v>26.25</v>
      </c>
      <c r="I43" s="145" t="s">
        <v>184</v>
      </c>
      <c r="J43" s="143">
        <f>IF(I43=0,0,VLOOKUP(I43,Reinigungsturnus!$A$5:$C$21,3,FALSE)*H43/12)</f>
        <v>113.75</v>
      </c>
      <c r="K43" s="132"/>
      <c r="L43" s="133"/>
      <c r="M43" s="134"/>
      <c r="N43" s="134"/>
      <c r="O43" s="135"/>
      <c r="P43" s="132"/>
      <c r="Q43" s="133"/>
      <c r="R43" s="134"/>
      <c r="S43" s="135"/>
    </row>
    <row r="44" spans="2:19" s="188" customFormat="1" ht="29.1" customHeight="1" x14ac:dyDescent="0.2">
      <c r="B44" s="189">
        <v>36</v>
      </c>
      <c r="C44" s="193" t="s">
        <v>374</v>
      </c>
      <c r="D44" s="194" t="s">
        <v>386</v>
      </c>
      <c r="E44" s="193" t="s">
        <v>378</v>
      </c>
      <c r="F44" s="193" t="s">
        <v>196</v>
      </c>
      <c r="G44" s="193" t="s">
        <v>314</v>
      </c>
      <c r="H44" s="195">
        <v>32.54</v>
      </c>
      <c r="I44" s="198" t="s">
        <v>186</v>
      </c>
      <c r="J44" s="143">
        <f>IF(I44=0,0,VLOOKUP(I44,Reinigungsturnus!$A$5:$C$21,3,FALSE)*H44/12)</f>
        <v>282.01333333333332</v>
      </c>
      <c r="K44" s="132"/>
      <c r="L44" s="133"/>
      <c r="M44" s="134"/>
      <c r="N44" s="134"/>
      <c r="O44" s="135"/>
      <c r="P44" s="132"/>
      <c r="Q44" s="133"/>
      <c r="R44" s="134"/>
      <c r="S44" s="135"/>
    </row>
    <row r="45" spans="2:19" s="188" customFormat="1" ht="29.1" customHeight="1" x14ac:dyDescent="0.2">
      <c r="B45" s="189">
        <v>37</v>
      </c>
      <c r="C45" s="190" t="s">
        <v>355</v>
      </c>
      <c r="D45" s="191" t="s">
        <v>387</v>
      </c>
      <c r="E45" s="190" t="s">
        <v>378</v>
      </c>
      <c r="F45" s="190" t="s">
        <v>196</v>
      </c>
      <c r="G45" s="190" t="s">
        <v>357</v>
      </c>
      <c r="H45" s="192">
        <v>3.58</v>
      </c>
      <c r="I45" s="145" t="s">
        <v>184</v>
      </c>
      <c r="J45" s="143">
        <f>IF(I45=0,0,VLOOKUP(I45,Reinigungsturnus!$A$5:$C$21,3,FALSE)*H45/12)</f>
        <v>15.513333333333334</v>
      </c>
      <c r="K45" s="132"/>
      <c r="L45" s="133"/>
      <c r="M45" s="134"/>
      <c r="N45" s="134"/>
      <c r="O45" s="135"/>
      <c r="P45" s="132"/>
      <c r="Q45" s="133"/>
      <c r="R45" s="134"/>
      <c r="S45" s="135"/>
    </row>
    <row r="46" spans="2:19" s="188" customFormat="1" ht="29.1" customHeight="1" x14ac:dyDescent="0.2">
      <c r="B46" s="189">
        <v>38</v>
      </c>
      <c r="C46" s="193" t="s">
        <v>388</v>
      </c>
      <c r="D46" s="194" t="s">
        <v>389</v>
      </c>
      <c r="E46" s="193" t="s">
        <v>378</v>
      </c>
      <c r="F46" s="193" t="s">
        <v>195</v>
      </c>
      <c r="G46" s="193" t="s">
        <v>379</v>
      </c>
      <c r="H46" s="195">
        <v>96.9</v>
      </c>
      <c r="I46" s="198" t="s">
        <v>186</v>
      </c>
      <c r="J46" s="143">
        <f>IF(I46=0,0,VLOOKUP(I46,Reinigungsturnus!$A$5:$C$21,3,FALSE)*H46/12)</f>
        <v>839.80000000000007</v>
      </c>
      <c r="K46" s="132"/>
      <c r="L46" s="133"/>
      <c r="M46" s="134"/>
      <c r="N46" s="134"/>
      <c r="O46" s="135"/>
      <c r="P46" s="132"/>
      <c r="Q46" s="133"/>
      <c r="R46" s="134"/>
      <c r="S46" s="135"/>
    </row>
    <row r="47" spans="2:19" s="188" customFormat="1" ht="29.1" customHeight="1" x14ac:dyDescent="0.2">
      <c r="B47" s="189">
        <v>39</v>
      </c>
      <c r="C47" s="193" t="s">
        <v>390</v>
      </c>
      <c r="D47" s="194" t="s">
        <v>391</v>
      </c>
      <c r="E47" s="193" t="s">
        <v>378</v>
      </c>
      <c r="F47" s="193" t="s">
        <v>195</v>
      </c>
      <c r="G47" s="193" t="s">
        <v>314</v>
      </c>
      <c r="H47" s="195">
        <v>89.51</v>
      </c>
      <c r="I47" s="198" t="s">
        <v>186</v>
      </c>
      <c r="J47" s="143">
        <f>IF(I47=0,0,VLOOKUP(I47,Reinigungsturnus!$A$5:$C$21,3,FALSE)*H47/12)</f>
        <v>775.75333333333344</v>
      </c>
      <c r="K47" s="132"/>
      <c r="L47" s="133"/>
      <c r="M47" s="134"/>
      <c r="N47" s="134"/>
      <c r="O47" s="135"/>
      <c r="P47" s="132"/>
      <c r="Q47" s="133"/>
      <c r="R47" s="134"/>
      <c r="S47" s="135"/>
    </row>
    <row r="48" spans="2:19" s="188" customFormat="1" ht="29.1" customHeight="1" x14ac:dyDescent="0.2">
      <c r="B48" s="189">
        <v>40</v>
      </c>
      <c r="C48" s="190" t="s">
        <v>392</v>
      </c>
      <c r="D48" s="191" t="s">
        <v>393</v>
      </c>
      <c r="E48" s="190" t="s">
        <v>378</v>
      </c>
      <c r="F48" s="190" t="s">
        <v>196</v>
      </c>
      <c r="G48" s="190" t="s">
        <v>394</v>
      </c>
      <c r="H48" s="192">
        <v>64.849999999999994</v>
      </c>
      <c r="I48" s="145" t="s">
        <v>487</v>
      </c>
      <c r="J48" s="143">
        <f>IF(I48=0,0,VLOOKUP(I48,Reinigungsturnus!$A$5:$C$21,3,FALSE)*H48/12)</f>
        <v>291.82499999999999</v>
      </c>
      <c r="K48" s="132"/>
      <c r="L48" s="133"/>
      <c r="M48" s="134"/>
      <c r="N48" s="134"/>
      <c r="O48" s="135"/>
      <c r="P48" s="132"/>
      <c r="Q48" s="133"/>
      <c r="R48" s="134"/>
      <c r="S48" s="135"/>
    </row>
    <row r="49" spans="2:19" s="188" customFormat="1" ht="29.1" customHeight="1" x14ac:dyDescent="0.2">
      <c r="B49" s="189">
        <v>41</v>
      </c>
      <c r="C49" s="193" t="s">
        <v>395</v>
      </c>
      <c r="D49" s="194" t="s">
        <v>396</v>
      </c>
      <c r="E49" s="193" t="s">
        <v>378</v>
      </c>
      <c r="F49" s="193" t="s">
        <v>195</v>
      </c>
      <c r="G49" s="193" t="s">
        <v>397</v>
      </c>
      <c r="H49" s="195">
        <v>175.63</v>
      </c>
      <c r="I49" s="198" t="s">
        <v>184</v>
      </c>
      <c r="J49" s="143">
        <f>IF(I49=0,0,VLOOKUP(I49,Reinigungsturnus!$A$5:$C$21,3,FALSE)*H49/12)</f>
        <v>761.06333333333339</v>
      </c>
      <c r="K49" s="132"/>
      <c r="L49" s="133"/>
      <c r="M49" s="134"/>
      <c r="N49" s="134"/>
      <c r="O49" s="135"/>
      <c r="P49" s="132"/>
      <c r="Q49" s="133"/>
      <c r="R49" s="134"/>
      <c r="S49" s="135"/>
    </row>
    <row r="50" spans="2:19" s="188" customFormat="1" ht="29.1" customHeight="1" x14ac:dyDescent="0.2">
      <c r="B50" s="189">
        <v>42</v>
      </c>
      <c r="C50" s="193" t="s">
        <v>398</v>
      </c>
      <c r="D50" s="194" t="s">
        <v>399</v>
      </c>
      <c r="E50" s="193" t="s">
        <v>378</v>
      </c>
      <c r="F50" s="193" t="s">
        <v>195</v>
      </c>
      <c r="G50" s="193" t="s">
        <v>379</v>
      </c>
      <c r="H50" s="195">
        <v>175.53</v>
      </c>
      <c r="I50" s="198" t="s">
        <v>186</v>
      </c>
      <c r="J50" s="143">
        <f>IF(I50=0,0,VLOOKUP(I50,Reinigungsturnus!$A$5:$C$21,3,FALSE)*H50/12)</f>
        <v>1521.26</v>
      </c>
      <c r="K50" s="132"/>
      <c r="L50" s="133"/>
      <c r="M50" s="134"/>
      <c r="N50" s="134"/>
      <c r="O50" s="135"/>
      <c r="P50" s="132"/>
      <c r="Q50" s="133"/>
      <c r="R50" s="134"/>
      <c r="S50" s="135"/>
    </row>
    <row r="51" spans="2:19" s="188" customFormat="1" ht="29.1" customHeight="1" x14ac:dyDescent="0.2">
      <c r="B51" s="189">
        <v>43</v>
      </c>
      <c r="C51" s="193" t="s">
        <v>400</v>
      </c>
      <c r="D51" s="194" t="s">
        <v>401</v>
      </c>
      <c r="E51" s="193" t="s">
        <v>378</v>
      </c>
      <c r="F51" s="193" t="s">
        <v>195</v>
      </c>
      <c r="G51" s="193" t="s">
        <v>379</v>
      </c>
      <c r="H51" s="195">
        <v>96.43</v>
      </c>
      <c r="I51" s="198" t="s">
        <v>184</v>
      </c>
      <c r="J51" s="143">
        <f>IF(I51=0,0,VLOOKUP(I51,Reinigungsturnus!$A$5:$C$21,3,FALSE)*H51/12)</f>
        <v>417.8633333333334</v>
      </c>
      <c r="K51" s="132"/>
      <c r="L51" s="133"/>
      <c r="M51" s="134"/>
      <c r="N51" s="134"/>
      <c r="O51" s="135"/>
      <c r="P51" s="132"/>
      <c r="Q51" s="133"/>
      <c r="R51" s="134"/>
      <c r="S51" s="135"/>
    </row>
    <row r="52" spans="2:19" s="188" customFormat="1" ht="29.1" customHeight="1" x14ac:dyDescent="0.2">
      <c r="B52" s="189">
        <v>44</v>
      </c>
      <c r="C52" s="193" t="s">
        <v>402</v>
      </c>
      <c r="D52" s="194" t="s">
        <v>403</v>
      </c>
      <c r="E52" s="193" t="s">
        <v>378</v>
      </c>
      <c r="F52" s="193" t="s">
        <v>196</v>
      </c>
      <c r="G52" s="193" t="s">
        <v>394</v>
      </c>
      <c r="H52" s="195">
        <v>14.14</v>
      </c>
      <c r="I52" s="198" t="s">
        <v>186</v>
      </c>
      <c r="J52" s="143">
        <f>IF(I52=0,0,VLOOKUP(I52,Reinigungsturnus!$A$5:$C$21,3,FALSE)*H52/12)</f>
        <v>122.54666666666667</v>
      </c>
      <c r="K52" s="132"/>
      <c r="L52" s="133"/>
      <c r="M52" s="134"/>
      <c r="N52" s="134"/>
      <c r="O52" s="135"/>
      <c r="P52" s="132"/>
      <c r="Q52" s="133"/>
      <c r="R52" s="134"/>
      <c r="S52" s="135"/>
    </row>
    <row r="53" spans="2:19" s="188" customFormat="1" ht="29.1" customHeight="1" x14ac:dyDescent="0.2">
      <c r="B53" s="189">
        <v>45</v>
      </c>
      <c r="C53" s="193" t="s">
        <v>404</v>
      </c>
      <c r="D53" s="194" t="s">
        <v>405</v>
      </c>
      <c r="E53" s="193" t="s">
        <v>378</v>
      </c>
      <c r="F53" s="193" t="s">
        <v>197</v>
      </c>
      <c r="G53" s="193" t="s">
        <v>314</v>
      </c>
      <c r="H53" s="195">
        <v>57.94</v>
      </c>
      <c r="I53" s="198" t="s">
        <v>185</v>
      </c>
      <c r="J53" s="143">
        <f>IF(I53=0,0,VLOOKUP(I53,Reinigungsturnus!$A$5:$C$21,3,FALSE)*H53/12)</f>
        <v>376.60999999999996</v>
      </c>
      <c r="K53" s="132"/>
      <c r="L53" s="133"/>
      <c r="M53" s="134"/>
      <c r="N53" s="134"/>
      <c r="O53" s="135"/>
      <c r="P53" s="132"/>
      <c r="Q53" s="133"/>
      <c r="R53" s="134"/>
      <c r="S53" s="135"/>
    </row>
    <row r="54" spans="2:19" s="188" customFormat="1" ht="29.1" customHeight="1" x14ac:dyDescent="0.2">
      <c r="B54" s="189">
        <v>46</v>
      </c>
      <c r="C54" s="190" t="s">
        <v>406</v>
      </c>
      <c r="D54" s="191" t="s">
        <v>407</v>
      </c>
      <c r="E54" s="190" t="s">
        <v>378</v>
      </c>
      <c r="F54" s="190" t="s">
        <v>199</v>
      </c>
      <c r="G54" s="190" t="s">
        <v>314</v>
      </c>
      <c r="H54" s="192">
        <v>4.3099999999999996</v>
      </c>
      <c r="I54" s="145" t="s">
        <v>182</v>
      </c>
      <c r="J54" s="143">
        <f>IF(I54=0,0,VLOOKUP(I54,Reinigungsturnus!$A$5:$C$21,3,FALSE)*H54/12)</f>
        <v>4.3099999999999996</v>
      </c>
      <c r="K54" s="132"/>
      <c r="L54" s="133"/>
      <c r="M54" s="134"/>
      <c r="N54" s="134"/>
      <c r="O54" s="135"/>
      <c r="P54" s="132"/>
      <c r="Q54" s="133"/>
      <c r="R54" s="134"/>
      <c r="S54" s="135"/>
    </row>
    <row r="55" spans="2:19" s="188" customFormat="1" ht="29.1" customHeight="1" x14ac:dyDescent="0.2">
      <c r="B55" s="189">
        <v>47</v>
      </c>
      <c r="C55" s="190" t="s">
        <v>408</v>
      </c>
      <c r="D55" s="191" t="s">
        <v>409</v>
      </c>
      <c r="E55" s="190" t="s">
        <v>378</v>
      </c>
      <c r="F55" s="190" t="s">
        <v>199</v>
      </c>
      <c r="G55" s="190" t="s">
        <v>314</v>
      </c>
      <c r="H55" s="192">
        <v>7.63</v>
      </c>
      <c r="I55" s="145" t="s">
        <v>182</v>
      </c>
      <c r="J55" s="143">
        <f>IF(I55=0,0,VLOOKUP(I55,Reinigungsturnus!$A$5:$C$21,3,FALSE)*H55/12)</f>
        <v>7.63</v>
      </c>
      <c r="K55" s="132"/>
      <c r="L55" s="133"/>
      <c r="M55" s="134"/>
      <c r="N55" s="134"/>
      <c r="O55" s="135"/>
      <c r="P55" s="132"/>
      <c r="Q55" s="133"/>
      <c r="R55" s="134"/>
      <c r="S55" s="135"/>
    </row>
    <row r="56" spans="2:19" s="188" customFormat="1" ht="29.1" customHeight="1" x14ac:dyDescent="0.2">
      <c r="B56" s="189">
        <v>48</v>
      </c>
      <c r="C56" s="190" t="s">
        <v>410</v>
      </c>
      <c r="D56" s="191" t="s">
        <v>411</v>
      </c>
      <c r="E56" s="190" t="s">
        <v>378</v>
      </c>
      <c r="F56" s="190" t="s">
        <v>195</v>
      </c>
      <c r="G56" s="190" t="s">
        <v>314</v>
      </c>
      <c r="H56" s="192">
        <v>34.369999999999997</v>
      </c>
      <c r="I56" s="145" t="s">
        <v>182</v>
      </c>
      <c r="J56" s="143">
        <f>IF(I56=0,0,VLOOKUP(I56,Reinigungsturnus!$A$5:$C$21,3,FALSE)*H56/12)</f>
        <v>34.369999999999997</v>
      </c>
      <c r="K56" s="132"/>
      <c r="L56" s="133"/>
      <c r="M56" s="134"/>
      <c r="N56" s="134"/>
      <c r="O56" s="135"/>
      <c r="P56" s="132"/>
      <c r="Q56" s="133"/>
      <c r="R56" s="134"/>
      <c r="S56" s="135"/>
    </row>
    <row r="57" spans="2:19" s="188" customFormat="1" ht="29.1" customHeight="1" x14ac:dyDescent="0.2">
      <c r="B57" s="189">
        <v>49</v>
      </c>
      <c r="C57" s="190" t="s">
        <v>355</v>
      </c>
      <c r="D57" s="191" t="s">
        <v>412</v>
      </c>
      <c r="E57" s="190" t="s">
        <v>378</v>
      </c>
      <c r="F57" s="190" t="s">
        <v>196</v>
      </c>
      <c r="G57" s="190" t="s">
        <v>357</v>
      </c>
      <c r="H57" s="192">
        <v>5.12</v>
      </c>
      <c r="I57" s="145" t="s">
        <v>184</v>
      </c>
      <c r="J57" s="143">
        <f>IF(I57=0,0,VLOOKUP(I57,Reinigungsturnus!$A$5:$C$21,3,FALSE)*H57/12)</f>
        <v>22.186666666666667</v>
      </c>
      <c r="K57" s="132"/>
      <c r="L57" s="133"/>
      <c r="M57" s="134"/>
      <c r="N57" s="134"/>
      <c r="O57" s="135"/>
      <c r="P57" s="132"/>
      <c r="Q57" s="133"/>
      <c r="R57" s="134"/>
      <c r="S57" s="135"/>
    </row>
    <row r="58" spans="2:19" s="188" customFormat="1" ht="29.1" customHeight="1" x14ac:dyDescent="0.2">
      <c r="B58" s="189">
        <v>50</v>
      </c>
      <c r="C58" s="190" t="s">
        <v>345</v>
      </c>
      <c r="D58" s="191" t="s">
        <v>413</v>
      </c>
      <c r="E58" s="190" t="s">
        <v>378</v>
      </c>
      <c r="F58" s="190" t="s">
        <v>196</v>
      </c>
      <c r="G58" s="190" t="s">
        <v>314</v>
      </c>
      <c r="H58" s="192">
        <v>15.8</v>
      </c>
      <c r="I58" s="145" t="s">
        <v>182</v>
      </c>
      <c r="J58" s="143">
        <f>IF(I58=0,0,VLOOKUP(I58,Reinigungsturnus!$A$5:$C$21,3,FALSE)*H58/12)</f>
        <v>15.800000000000002</v>
      </c>
      <c r="K58" s="132"/>
      <c r="L58" s="133"/>
      <c r="M58" s="134"/>
      <c r="N58" s="134"/>
      <c r="O58" s="135"/>
      <c r="P58" s="132"/>
      <c r="Q58" s="133"/>
      <c r="R58" s="134"/>
      <c r="S58" s="135"/>
    </row>
    <row r="59" spans="2:19" s="188" customFormat="1" ht="29.1" customHeight="1" x14ac:dyDescent="0.2">
      <c r="B59" s="189">
        <v>51</v>
      </c>
      <c r="C59" s="190" t="s">
        <v>414</v>
      </c>
      <c r="D59" s="191" t="s">
        <v>415</v>
      </c>
      <c r="E59" s="190" t="s">
        <v>378</v>
      </c>
      <c r="F59" s="190" t="s">
        <v>195</v>
      </c>
      <c r="G59" s="190" t="s">
        <v>314</v>
      </c>
      <c r="H59" s="192">
        <v>14.14</v>
      </c>
      <c r="I59" s="145" t="s">
        <v>185</v>
      </c>
      <c r="J59" s="143">
        <f>IF(I59=0,0,VLOOKUP(I59,Reinigungsturnus!$A$5:$C$21,3,FALSE)*H59/12)</f>
        <v>91.910000000000011</v>
      </c>
      <c r="K59" s="132"/>
      <c r="L59" s="133"/>
      <c r="M59" s="134"/>
      <c r="N59" s="134"/>
      <c r="O59" s="135"/>
      <c r="P59" s="132"/>
      <c r="Q59" s="133"/>
      <c r="R59" s="134"/>
      <c r="S59" s="135"/>
    </row>
    <row r="60" spans="2:19" s="188" customFormat="1" ht="29.1" customHeight="1" x14ac:dyDescent="0.2">
      <c r="B60" s="189">
        <v>52</v>
      </c>
      <c r="C60" s="193" t="s">
        <v>416</v>
      </c>
      <c r="D60" s="194" t="s">
        <v>417</v>
      </c>
      <c r="E60" s="193" t="s">
        <v>378</v>
      </c>
      <c r="F60" s="193" t="s">
        <v>310</v>
      </c>
      <c r="G60" s="193" t="s">
        <v>314</v>
      </c>
      <c r="H60" s="195">
        <v>7.88</v>
      </c>
      <c r="I60" s="198" t="s">
        <v>185</v>
      </c>
      <c r="J60" s="143">
        <f>IF(I60=0,0,VLOOKUP(I60,Reinigungsturnus!$A$5:$C$21,3,FALSE)*H60/12)</f>
        <v>51.22</v>
      </c>
      <c r="K60" s="132"/>
      <c r="L60" s="133"/>
      <c r="M60" s="134"/>
      <c r="N60" s="134"/>
      <c r="O60" s="135"/>
      <c r="P60" s="132"/>
      <c r="Q60" s="133"/>
      <c r="R60" s="134"/>
      <c r="S60" s="135"/>
    </row>
    <row r="61" spans="2:19" s="188" customFormat="1" ht="29.1" customHeight="1" x14ac:dyDescent="0.2">
      <c r="B61" s="189">
        <v>53</v>
      </c>
      <c r="C61" s="193" t="s">
        <v>416</v>
      </c>
      <c r="D61" s="194" t="s">
        <v>418</v>
      </c>
      <c r="E61" s="193" t="s">
        <v>378</v>
      </c>
      <c r="F61" s="193" t="s">
        <v>310</v>
      </c>
      <c r="G61" s="193" t="s">
        <v>314</v>
      </c>
      <c r="H61" s="195">
        <v>11.91</v>
      </c>
      <c r="I61" s="198" t="s">
        <v>185</v>
      </c>
      <c r="J61" s="143">
        <f>IF(I61=0,0,VLOOKUP(I61,Reinigungsturnus!$A$5:$C$21,3,FALSE)*H61/12)</f>
        <v>77.415000000000006</v>
      </c>
      <c r="K61" s="132"/>
      <c r="L61" s="133"/>
      <c r="M61" s="134"/>
      <c r="N61" s="134"/>
      <c r="O61" s="135"/>
      <c r="P61" s="132"/>
      <c r="Q61" s="133"/>
      <c r="R61" s="134"/>
      <c r="S61" s="135"/>
    </row>
    <row r="62" spans="2:19" s="188" customFormat="1" ht="29.1" customHeight="1" x14ac:dyDescent="0.2">
      <c r="B62" s="189">
        <v>54</v>
      </c>
      <c r="C62" s="193" t="s">
        <v>416</v>
      </c>
      <c r="D62" s="194" t="s">
        <v>419</v>
      </c>
      <c r="E62" s="193" t="s">
        <v>378</v>
      </c>
      <c r="F62" s="193" t="s">
        <v>310</v>
      </c>
      <c r="G62" s="193" t="s">
        <v>314</v>
      </c>
      <c r="H62" s="195">
        <v>11.97</v>
      </c>
      <c r="I62" s="198" t="s">
        <v>185</v>
      </c>
      <c r="J62" s="143">
        <f>IF(I62=0,0,VLOOKUP(I62,Reinigungsturnus!$A$5:$C$21,3,FALSE)*H62/12)</f>
        <v>77.805000000000007</v>
      </c>
      <c r="K62" s="132"/>
      <c r="L62" s="133"/>
      <c r="M62" s="134"/>
      <c r="N62" s="134"/>
      <c r="O62" s="135"/>
      <c r="P62" s="132"/>
      <c r="Q62" s="133"/>
      <c r="R62" s="134"/>
      <c r="S62" s="135"/>
    </row>
    <row r="63" spans="2:19" s="188" customFormat="1" ht="29.1" customHeight="1" x14ac:dyDescent="0.2">
      <c r="B63" s="189">
        <v>55</v>
      </c>
      <c r="C63" s="190" t="s">
        <v>420</v>
      </c>
      <c r="D63" s="191" t="s">
        <v>421</v>
      </c>
      <c r="E63" s="190" t="s">
        <v>378</v>
      </c>
      <c r="F63" s="190" t="s">
        <v>488</v>
      </c>
      <c r="G63" s="190" t="s">
        <v>314</v>
      </c>
      <c r="H63" s="192">
        <v>49.05</v>
      </c>
      <c r="I63" s="145" t="s">
        <v>184</v>
      </c>
      <c r="J63" s="143">
        <f>IF(I63=0,0,VLOOKUP(I63,Reinigungsturnus!$A$5:$C$21,3,FALSE)*H63/12)</f>
        <v>212.54999999999998</v>
      </c>
      <c r="K63" s="132"/>
      <c r="L63" s="133"/>
      <c r="M63" s="134"/>
      <c r="N63" s="134"/>
      <c r="O63" s="135"/>
      <c r="P63" s="132"/>
      <c r="Q63" s="133"/>
      <c r="R63" s="134"/>
      <c r="S63" s="135"/>
    </row>
    <row r="64" spans="2:19" s="188" customFormat="1" ht="29.1" customHeight="1" x14ac:dyDescent="0.2">
      <c r="B64" s="189">
        <v>56</v>
      </c>
      <c r="C64" s="193" t="s">
        <v>422</v>
      </c>
      <c r="D64" s="194" t="s">
        <v>423</v>
      </c>
      <c r="E64" s="193" t="s">
        <v>378</v>
      </c>
      <c r="F64" s="193" t="s">
        <v>194</v>
      </c>
      <c r="G64" s="193" t="s">
        <v>314</v>
      </c>
      <c r="H64" s="195">
        <v>14.65</v>
      </c>
      <c r="I64" s="198" t="s">
        <v>185</v>
      </c>
      <c r="J64" s="143">
        <f>IF(I64=0,0,VLOOKUP(I64,Reinigungsturnus!$A$5:$C$21,3,FALSE)*H64/12)</f>
        <v>95.225000000000009</v>
      </c>
      <c r="K64" s="132"/>
      <c r="L64" s="133"/>
      <c r="M64" s="134"/>
      <c r="N64" s="134"/>
      <c r="O64" s="135"/>
      <c r="P64" s="132"/>
      <c r="Q64" s="133"/>
      <c r="R64" s="134"/>
      <c r="S64" s="135"/>
    </row>
    <row r="65" spans="2:19" s="188" customFormat="1" ht="29.1" customHeight="1" x14ac:dyDescent="0.2">
      <c r="B65" s="189">
        <v>57</v>
      </c>
      <c r="C65" s="193" t="s">
        <v>416</v>
      </c>
      <c r="D65" s="194" t="s">
        <v>424</v>
      </c>
      <c r="E65" s="193" t="s">
        <v>378</v>
      </c>
      <c r="F65" s="193" t="s">
        <v>310</v>
      </c>
      <c r="G65" s="193" t="s">
        <v>425</v>
      </c>
      <c r="H65" s="195">
        <v>7.9</v>
      </c>
      <c r="I65" s="198" t="s">
        <v>185</v>
      </c>
      <c r="J65" s="143">
        <f>IF(I65=0,0,VLOOKUP(I65,Reinigungsturnus!$A$5:$C$21,3,FALSE)*H65/12)</f>
        <v>51.35</v>
      </c>
      <c r="K65" s="132"/>
      <c r="L65" s="133"/>
      <c r="M65" s="134"/>
      <c r="N65" s="134"/>
      <c r="O65" s="135"/>
      <c r="P65" s="132"/>
      <c r="Q65" s="133"/>
      <c r="R65" s="134"/>
      <c r="S65" s="135"/>
    </row>
    <row r="66" spans="2:19" s="188" customFormat="1" ht="29.1" customHeight="1" x14ac:dyDescent="0.2">
      <c r="B66" s="189">
        <v>58</v>
      </c>
      <c r="C66" s="193" t="s">
        <v>416</v>
      </c>
      <c r="D66" s="194" t="s">
        <v>426</v>
      </c>
      <c r="E66" s="193" t="s">
        <v>378</v>
      </c>
      <c r="F66" s="193" t="s">
        <v>310</v>
      </c>
      <c r="G66" s="193" t="s">
        <v>425</v>
      </c>
      <c r="H66" s="195">
        <v>13.32</v>
      </c>
      <c r="I66" s="198" t="s">
        <v>185</v>
      </c>
      <c r="J66" s="143">
        <f>IF(I66=0,0,VLOOKUP(I66,Reinigungsturnus!$A$5:$C$21,3,FALSE)*H66/12)</f>
        <v>86.58</v>
      </c>
      <c r="K66" s="132"/>
      <c r="L66" s="133"/>
      <c r="M66" s="134"/>
      <c r="N66" s="134"/>
      <c r="O66" s="135"/>
      <c r="P66" s="132"/>
      <c r="Q66" s="133"/>
      <c r="R66" s="134"/>
      <c r="S66" s="135"/>
    </row>
    <row r="67" spans="2:19" s="188" customFormat="1" ht="29.1" customHeight="1" x14ac:dyDescent="0.2">
      <c r="B67" s="189">
        <v>59</v>
      </c>
      <c r="C67" s="193" t="s">
        <v>416</v>
      </c>
      <c r="D67" s="194" t="s">
        <v>427</v>
      </c>
      <c r="E67" s="193" t="s">
        <v>378</v>
      </c>
      <c r="F67" s="193" t="s">
        <v>310</v>
      </c>
      <c r="G67" s="193" t="s">
        <v>425</v>
      </c>
      <c r="H67" s="195">
        <v>13</v>
      </c>
      <c r="I67" s="198" t="s">
        <v>185</v>
      </c>
      <c r="J67" s="143">
        <f>IF(I67=0,0,VLOOKUP(I67,Reinigungsturnus!$A$5:$C$21,3,FALSE)*H67/12)</f>
        <v>84.5</v>
      </c>
      <c r="K67" s="132"/>
      <c r="L67" s="133"/>
      <c r="M67" s="134"/>
      <c r="N67" s="134"/>
      <c r="O67" s="135"/>
      <c r="P67" s="132"/>
      <c r="Q67" s="133"/>
      <c r="R67" s="134"/>
      <c r="S67" s="135"/>
    </row>
    <row r="68" spans="2:19" s="188" customFormat="1" ht="29.1" customHeight="1" x14ac:dyDescent="0.2">
      <c r="B68" s="189">
        <v>60</v>
      </c>
      <c r="C68" s="193" t="s">
        <v>428</v>
      </c>
      <c r="D68" s="194" t="s">
        <v>429</v>
      </c>
      <c r="E68" s="193" t="s">
        <v>378</v>
      </c>
      <c r="F68" s="193" t="s">
        <v>194</v>
      </c>
      <c r="G68" s="193" t="s">
        <v>314</v>
      </c>
      <c r="H68" s="195">
        <v>14.7</v>
      </c>
      <c r="I68" s="198" t="s">
        <v>185</v>
      </c>
      <c r="J68" s="143">
        <f>IF(I68=0,0,VLOOKUP(I68,Reinigungsturnus!$A$5:$C$21,3,FALSE)*H68/12)</f>
        <v>95.55</v>
      </c>
      <c r="K68" s="132"/>
      <c r="L68" s="133"/>
      <c r="M68" s="134"/>
      <c r="N68" s="134"/>
      <c r="O68" s="135"/>
      <c r="P68" s="132"/>
      <c r="Q68" s="133"/>
      <c r="R68" s="134"/>
      <c r="S68" s="135"/>
    </row>
    <row r="69" spans="2:19" s="188" customFormat="1" ht="29.1" customHeight="1" x14ac:dyDescent="0.2">
      <c r="B69" s="189">
        <v>61</v>
      </c>
      <c r="C69" s="190" t="s">
        <v>338</v>
      </c>
      <c r="D69" s="191" t="s">
        <v>430</v>
      </c>
      <c r="E69" s="190" t="s">
        <v>378</v>
      </c>
      <c r="F69" s="190" t="s">
        <v>195</v>
      </c>
      <c r="G69" s="190" t="s">
        <v>314</v>
      </c>
      <c r="H69" s="192">
        <v>19.72</v>
      </c>
      <c r="I69" s="145" t="s">
        <v>184</v>
      </c>
      <c r="J69" s="143">
        <f>IF(I69=0,0,VLOOKUP(I69,Reinigungsturnus!$A$5:$C$21,3,FALSE)*H69/12)</f>
        <v>85.453333333333333</v>
      </c>
      <c r="K69" s="132"/>
      <c r="L69" s="133"/>
      <c r="M69" s="134"/>
      <c r="N69" s="134"/>
      <c r="O69" s="135"/>
      <c r="P69" s="132"/>
      <c r="Q69" s="133"/>
      <c r="R69" s="134"/>
      <c r="S69" s="135"/>
    </row>
    <row r="70" spans="2:19" s="188" customFormat="1" ht="29.1" customHeight="1" x14ac:dyDescent="0.2">
      <c r="B70" s="189">
        <v>62</v>
      </c>
      <c r="C70" s="190" t="s">
        <v>431</v>
      </c>
      <c r="D70" s="191" t="s">
        <v>432</v>
      </c>
      <c r="E70" s="190" t="s">
        <v>378</v>
      </c>
      <c r="F70" s="190" t="s">
        <v>195</v>
      </c>
      <c r="G70" s="190" t="s">
        <v>314</v>
      </c>
      <c r="H70" s="192">
        <v>4.88</v>
      </c>
      <c r="I70" s="145" t="s">
        <v>16</v>
      </c>
      <c r="J70" s="143">
        <f>IF(I70=0,0,VLOOKUP(I70,Reinigungsturnus!$A$5:$C$21,3,FALSE)*H70/12)</f>
        <v>0.40666666666666668</v>
      </c>
      <c r="K70" s="132"/>
      <c r="L70" s="133"/>
      <c r="M70" s="134"/>
      <c r="N70" s="134"/>
      <c r="O70" s="135"/>
      <c r="P70" s="132"/>
      <c r="Q70" s="133"/>
      <c r="R70" s="134"/>
      <c r="S70" s="135"/>
    </row>
    <row r="71" spans="2:19" s="188" customFormat="1" ht="29.1" customHeight="1" x14ac:dyDescent="0.2">
      <c r="B71" s="189">
        <v>63</v>
      </c>
      <c r="C71" s="190" t="s">
        <v>433</v>
      </c>
      <c r="D71" s="191" t="s">
        <v>434</v>
      </c>
      <c r="E71" s="190" t="s">
        <v>378</v>
      </c>
      <c r="F71" s="190" t="s">
        <v>199</v>
      </c>
      <c r="G71" s="190" t="s">
        <v>329</v>
      </c>
      <c r="H71" s="192">
        <v>7.26</v>
      </c>
      <c r="I71" s="145" t="s">
        <v>16</v>
      </c>
      <c r="J71" s="143">
        <f>IF(I71=0,0,VLOOKUP(I71,Reinigungsturnus!$A$5:$C$21,3,FALSE)*H71/12)</f>
        <v>0.60499999999999998</v>
      </c>
      <c r="K71" s="132"/>
      <c r="L71" s="133"/>
      <c r="M71" s="134"/>
      <c r="N71" s="134"/>
      <c r="O71" s="135"/>
      <c r="P71" s="132"/>
      <c r="Q71" s="133"/>
      <c r="R71" s="134"/>
      <c r="S71" s="135"/>
    </row>
    <row r="72" spans="2:19" s="188" customFormat="1" ht="29.1" customHeight="1" x14ac:dyDescent="0.2">
      <c r="B72" s="189">
        <v>64</v>
      </c>
      <c r="C72" s="190" t="s">
        <v>392</v>
      </c>
      <c r="D72" s="191" t="s">
        <v>435</v>
      </c>
      <c r="E72" s="190" t="s">
        <v>436</v>
      </c>
      <c r="F72" s="190" t="s">
        <v>196</v>
      </c>
      <c r="G72" s="190" t="s">
        <v>394</v>
      </c>
      <c r="H72" s="192">
        <v>46.09</v>
      </c>
      <c r="I72" s="145" t="s">
        <v>184</v>
      </c>
      <c r="J72" s="143">
        <f>IF(I72=0,0,VLOOKUP(I72,Reinigungsturnus!$A$5:$C$21,3,FALSE)*H72/12)</f>
        <v>199.72333333333336</v>
      </c>
      <c r="K72" s="132"/>
      <c r="L72" s="133"/>
      <c r="M72" s="134"/>
      <c r="N72" s="134"/>
      <c r="O72" s="135"/>
      <c r="P72" s="132"/>
      <c r="Q72" s="133"/>
      <c r="R72" s="134"/>
      <c r="S72" s="135"/>
    </row>
    <row r="73" spans="2:19" s="188" customFormat="1" ht="29.1" customHeight="1" x14ac:dyDescent="0.2">
      <c r="B73" s="189">
        <v>65</v>
      </c>
      <c r="C73" s="190" t="s">
        <v>437</v>
      </c>
      <c r="D73" s="191" t="s">
        <v>438</v>
      </c>
      <c r="E73" s="190" t="s">
        <v>436</v>
      </c>
      <c r="F73" s="190" t="s">
        <v>195</v>
      </c>
      <c r="G73" s="190" t="s">
        <v>397</v>
      </c>
      <c r="H73" s="192">
        <v>103.38</v>
      </c>
      <c r="I73" s="145" t="s">
        <v>184</v>
      </c>
      <c r="J73" s="143">
        <f>IF(I73=0,0,VLOOKUP(I73,Reinigungsturnus!$A$5:$C$21,3,FALSE)*H73/12)</f>
        <v>447.98</v>
      </c>
      <c r="K73" s="132"/>
      <c r="L73" s="133"/>
      <c r="M73" s="134"/>
      <c r="N73" s="134"/>
      <c r="O73" s="135"/>
      <c r="P73" s="132"/>
      <c r="Q73" s="133"/>
      <c r="R73" s="134"/>
      <c r="S73" s="135"/>
    </row>
    <row r="74" spans="2:19" s="188" customFormat="1" ht="29.1" customHeight="1" x14ac:dyDescent="0.2">
      <c r="B74" s="189">
        <v>66</v>
      </c>
      <c r="C74" s="193" t="s">
        <v>180</v>
      </c>
      <c r="D74" s="194" t="s">
        <v>439</v>
      </c>
      <c r="E74" s="193" t="s">
        <v>436</v>
      </c>
      <c r="F74" s="193" t="s">
        <v>195</v>
      </c>
      <c r="G74" s="193" t="s">
        <v>397</v>
      </c>
      <c r="H74" s="195">
        <v>477.53</v>
      </c>
      <c r="I74" s="198" t="s">
        <v>487</v>
      </c>
      <c r="J74" s="143">
        <f>IF(I74=0,0,VLOOKUP(I74,Reinigungsturnus!$A$5:$C$21,3,FALSE)*H74/12)</f>
        <v>2148.8849999999998</v>
      </c>
      <c r="K74" s="132"/>
      <c r="L74" s="133"/>
      <c r="M74" s="134"/>
      <c r="N74" s="134"/>
      <c r="O74" s="135"/>
      <c r="P74" s="132"/>
      <c r="Q74" s="133"/>
      <c r="R74" s="134"/>
      <c r="S74" s="135"/>
    </row>
    <row r="75" spans="2:19" s="188" customFormat="1" ht="29.1" customHeight="1" x14ac:dyDescent="0.2">
      <c r="B75" s="189">
        <v>67</v>
      </c>
      <c r="C75" s="190" t="s">
        <v>440</v>
      </c>
      <c r="D75" s="191" t="s">
        <v>441</v>
      </c>
      <c r="E75" s="190" t="s">
        <v>436</v>
      </c>
      <c r="F75" s="190" t="s">
        <v>195</v>
      </c>
      <c r="G75" s="190" t="s">
        <v>397</v>
      </c>
      <c r="H75" s="192">
        <v>85.5</v>
      </c>
      <c r="I75" s="145" t="s">
        <v>184</v>
      </c>
      <c r="J75" s="143">
        <f>IF(I75=0,0,VLOOKUP(I75,Reinigungsturnus!$A$5:$C$21,3,FALSE)*H75/12)</f>
        <v>370.5</v>
      </c>
      <c r="K75" s="132"/>
      <c r="L75" s="133"/>
      <c r="M75" s="134"/>
      <c r="N75" s="134"/>
      <c r="O75" s="135"/>
      <c r="P75" s="132"/>
      <c r="Q75" s="133"/>
      <c r="R75" s="134"/>
      <c r="S75" s="135"/>
    </row>
    <row r="76" spans="2:19" s="188" customFormat="1" ht="29.1" customHeight="1" x14ac:dyDescent="0.2">
      <c r="B76" s="189">
        <v>68</v>
      </c>
      <c r="C76" s="193" t="s">
        <v>374</v>
      </c>
      <c r="D76" s="194" t="s">
        <v>442</v>
      </c>
      <c r="E76" s="193" t="s">
        <v>436</v>
      </c>
      <c r="F76" s="193" t="s">
        <v>196</v>
      </c>
      <c r="G76" s="193" t="s">
        <v>314</v>
      </c>
      <c r="H76" s="195">
        <v>32.54</v>
      </c>
      <c r="I76" s="198" t="s">
        <v>186</v>
      </c>
      <c r="J76" s="143">
        <f>IF(I76=0,0,VLOOKUP(I76,Reinigungsturnus!$A$5:$C$21,3,FALSE)*H76/12)</f>
        <v>282.01333333333332</v>
      </c>
      <c r="K76" s="132"/>
      <c r="L76" s="133"/>
      <c r="M76" s="134"/>
      <c r="N76" s="134"/>
      <c r="O76" s="135"/>
      <c r="P76" s="132"/>
      <c r="Q76" s="133"/>
      <c r="R76" s="134"/>
      <c r="S76" s="135"/>
    </row>
    <row r="77" spans="2:19" s="188" customFormat="1" ht="29.1" customHeight="1" x14ac:dyDescent="0.2">
      <c r="B77" s="189">
        <v>69</v>
      </c>
      <c r="C77" s="193" t="s">
        <v>323</v>
      </c>
      <c r="D77" s="194" t="s">
        <v>443</v>
      </c>
      <c r="E77" s="193" t="s">
        <v>436</v>
      </c>
      <c r="F77" s="193" t="s">
        <v>194</v>
      </c>
      <c r="G77" s="193" t="s">
        <v>314</v>
      </c>
      <c r="H77" s="195">
        <v>15.88</v>
      </c>
      <c r="I77" s="198" t="s">
        <v>487</v>
      </c>
      <c r="J77" s="143">
        <f>IF(I77=0,0,VLOOKUP(I77,Reinigungsturnus!$A$5:$C$21,3,FALSE)*H77/12)</f>
        <v>71.460000000000008</v>
      </c>
      <c r="K77" s="132"/>
      <c r="L77" s="133"/>
      <c r="M77" s="134"/>
      <c r="N77" s="134"/>
      <c r="O77" s="135"/>
      <c r="P77" s="132"/>
      <c r="Q77" s="133"/>
      <c r="R77" s="134"/>
      <c r="S77" s="135"/>
    </row>
    <row r="78" spans="2:19" s="188" customFormat="1" ht="29.1" customHeight="1" x14ac:dyDescent="0.2">
      <c r="B78" s="189">
        <v>70</v>
      </c>
      <c r="C78" s="193" t="s">
        <v>325</v>
      </c>
      <c r="D78" s="194" t="s">
        <v>444</v>
      </c>
      <c r="E78" s="193" t="s">
        <v>436</v>
      </c>
      <c r="F78" s="193" t="s">
        <v>194</v>
      </c>
      <c r="G78" s="193" t="s">
        <v>314</v>
      </c>
      <c r="H78" s="195">
        <v>21.34</v>
      </c>
      <c r="I78" s="198" t="s">
        <v>487</v>
      </c>
      <c r="J78" s="143">
        <f>IF(I78=0,0,VLOOKUP(I78,Reinigungsturnus!$A$5:$C$21,3,FALSE)*H78/12)</f>
        <v>96.029999999999987</v>
      </c>
      <c r="K78" s="132"/>
      <c r="L78" s="133"/>
      <c r="M78" s="134"/>
      <c r="N78" s="134"/>
      <c r="O78" s="135"/>
      <c r="P78" s="132"/>
      <c r="Q78" s="133"/>
      <c r="R78" s="134"/>
      <c r="S78" s="135"/>
    </row>
    <row r="79" spans="2:19" s="188" customFormat="1" ht="29.1" customHeight="1" x14ac:dyDescent="0.2">
      <c r="B79" s="189">
        <v>71</v>
      </c>
      <c r="C79" s="193" t="s">
        <v>319</v>
      </c>
      <c r="D79" s="194" t="s">
        <v>445</v>
      </c>
      <c r="E79" s="193" t="s">
        <v>436</v>
      </c>
      <c r="F79" s="193" t="s">
        <v>194</v>
      </c>
      <c r="G79" s="193" t="s">
        <v>314</v>
      </c>
      <c r="H79" s="195">
        <v>24.59</v>
      </c>
      <c r="I79" s="198" t="s">
        <v>487</v>
      </c>
      <c r="J79" s="143">
        <f>IF(I79=0,0,VLOOKUP(I79,Reinigungsturnus!$A$5:$C$21,3,FALSE)*H79/12)</f>
        <v>110.65499999999999</v>
      </c>
      <c r="K79" s="132"/>
      <c r="L79" s="133"/>
      <c r="M79" s="134"/>
      <c r="N79" s="134"/>
      <c r="O79" s="135"/>
      <c r="P79" s="132"/>
      <c r="Q79" s="133"/>
      <c r="R79" s="134"/>
      <c r="S79" s="135"/>
    </row>
    <row r="80" spans="2:19" s="188" customFormat="1" ht="29.1" customHeight="1" x14ac:dyDescent="0.2">
      <c r="B80" s="189">
        <v>72</v>
      </c>
      <c r="C80" s="193" t="s">
        <v>321</v>
      </c>
      <c r="D80" s="194" t="s">
        <v>446</v>
      </c>
      <c r="E80" s="193" t="s">
        <v>436</v>
      </c>
      <c r="F80" s="193" t="s">
        <v>194</v>
      </c>
      <c r="G80" s="193" t="s">
        <v>314</v>
      </c>
      <c r="H80" s="195">
        <v>23.79</v>
      </c>
      <c r="I80" s="198" t="s">
        <v>487</v>
      </c>
      <c r="J80" s="143">
        <f>IF(I80=0,0,VLOOKUP(I80,Reinigungsturnus!$A$5:$C$21,3,FALSE)*H80/12)</f>
        <v>107.05499999999999</v>
      </c>
      <c r="K80" s="132"/>
      <c r="L80" s="133"/>
      <c r="M80" s="134"/>
      <c r="N80" s="134"/>
      <c r="O80" s="135"/>
      <c r="P80" s="132"/>
      <c r="Q80" s="133"/>
      <c r="R80" s="134"/>
      <c r="S80" s="135"/>
    </row>
    <row r="81" spans="2:19" s="188" customFormat="1" ht="29.1" customHeight="1" x14ac:dyDescent="0.2">
      <c r="B81" s="189">
        <v>73</v>
      </c>
      <c r="C81" s="190" t="s">
        <v>447</v>
      </c>
      <c r="D81" s="191" t="s">
        <v>448</v>
      </c>
      <c r="E81" s="190" t="s">
        <v>436</v>
      </c>
      <c r="F81" s="190" t="s">
        <v>195</v>
      </c>
      <c r="G81" s="190" t="s">
        <v>397</v>
      </c>
      <c r="H81" s="192">
        <v>157.21</v>
      </c>
      <c r="I81" s="145" t="s">
        <v>184</v>
      </c>
      <c r="J81" s="143">
        <f>IF(I81=0,0,VLOOKUP(I81,Reinigungsturnus!$A$5:$C$21,3,FALSE)*H81/12)</f>
        <v>681.24333333333334</v>
      </c>
      <c r="K81" s="132"/>
      <c r="L81" s="133"/>
      <c r="M81" s="134"/>
      <c r="N81" s="134"/>
      <c r="O81" s="135"/>
      <c r="P81" s="132"/>
      <c r="Q81" s="133"/>
      <c r="R81" s="134"/>
      <c r="S81" s="135"/>
    </row>
    <row r="82" spans="2:19" s="188" customFormat="1" ht="29.1" customHeight="1" x14ac:dyDescent="0.2">
      <c r="B82" s="189">
        <v>74</v>
      </c>
      <c r="C82" s="190" t="s">
        <v>449</v>
      </c>
      <c r="D82" s="191" t="s">
        <v>450</v>
      </c>
      <c r="E82" s="190" t="s">
        <v>436</v>
      </c>
      <c r="F82" s="190" t="s">
        <v>195</v>
      </c>
      <c r="G82" s="190" t="s">
        <v>314</v>
      </c>
      <c r="H82" s="192">
        <v>20.67</v>
      </c>
      <c r="I82" s="145" t="s">
        <v>184</v>
      </c>
      <c r="J82" s="143">
        <f>IF(I82=0,0,VLOOKUP(I82,Reinigungsturnus!$A$5:$C$21,3,FALSE)*H82/12)</f>
        <v>89.570000000000007</v>
      </c>
      <c r="K82" s="132"/>
      <c r="L82" s="133"/>
      <c r="M82" s="134"/>
      <c r="N82" s="134"/>
      <c r="O82" s="135"/>
      <c r="P82" s="132"/>
      <c r="Q82" s="133"/>
      <c r="R82" s="134"/>
      <c r="S82" s="135"/>
    </row>
    <row r="83" spans="2:19" s="188" customFormat="1" ht="29.1" customHeight="1" x14ac:dyDescent="0.2">
      <c r="B83" s="189">
        <v>75</v>
      </c>
      <c r="C83" s="190" t="s">
        <v>433</v>
      </c>
      <c r="D83" s="191" t="s">
        <v>451</v>
      </c>
      <c r="E83" s="190" t="s">
        <v>436</v>
      </c>
      <c r="F83" s="190" t="s">
        <v>199</v>
      </c>
      <c r="G83" s="190" t="s">
        <v>314</v>
      </c>
      <c r="H83" s="192">
        <v>15.37</v>
      </c>
      <c r="I83" s="145" t="s">
        <v>16</v>
      </c>
      <c r="J83" s="143">
        <f>IF(I83=0,0,VLOOKUP(I83,Reinigungsturnus!$A$5:$C$21,3,FALSE)*H83/12)</f>
        <v>1.2808333333333333</v>
      </c>
      <c r="K83" s="132"/>
      <c r="L83" s="133"/>
      <c r="M83" s="134"/>
      <c r="N83" s="134"/>
      <c r="O83" s="135"/>
      <c r="P83" s="132"/>
      <c r="Q83" s="133"/>
      <c r="R83" s="134"/>
      <c r="S83" s="135"/>
    </row>
    <row r="84" spans="2:19" s="188" customFormat="1" ht="29.1" customHeight="1" x14ac:dyDescent="0.2">
      <c r="B84" s="189">
        <v>76</v>
      </c>
      <c r="C84" s="190" t="s">
        <v>452</v>
      </c>
      <c r="D84" s="191" t="s">
        <v>453</v>
      </c>
      <c r="E84" s="190" t="s">
        <v>436</v>
      </c>
      <c r="F84" s="190" t="s">
        <v>195</v>
      </c>
      <c r="G84" s="190" t="s">
        <v>314</v>
      </c>
      <c r="H84" s="192">
        <v>47.21</v>
      </c>
      <c r="I84" s="145" t="s">
        <v>184</v>
      </c>
      <c r="J84" s="143">
        <f>IF(I84=0,0,VLOOKUP(I84,Reinigungsturnus!$A$5:$C$21,3,FALSE)*H84/12)</f>
        <v>204.57666666666668</v>
      </c>
      <c r="K84" s="132"/>
      <c r="L84" s="133"/>
      <c r="M84" s="134"/>
      <c r="N84" s="134"/>
      <c r="O84" s="135"/>
      <c r="P84" s="132"/>
      <c r="Q84" s="133"/>
      <c r="R84" s="134"/>
      <c r="S84" s="135"/>
    </row>
    <row r="85" spans="2:19" s="188" customFormat="1" ht="29.1" customHeight="1" x14ac:dyDescent="0.2">
      <c r="B85" s="189">
        <v>77</v>
      </c>
      <c r="C85" s="190" t="s">
        <v>454</v>
      </c>
      <c r="D85" s="191" t="s">
        <v>455</v>
      </c>
      <c r="E85" s="190" t="s">
        <v>436</v>
      </c>
      <c r="F85" s="190" t="s">
        <v>197</v>
      </c>
      <c r="G85" s="190" t="s">
        <v>314</v>
      </c>
      <c r="H85" s="192">
        <v>31.93</v>
      </c>
      <c r="I85" s="145" t="s">
        <v>184</v>
      </c>
      <c r="J85" s="143">
        <f>IF(I85=0,0,VLOOKUP(I85,Reinigungsturnus!$A$5:$C$21,3,FALSE)*H85/12)</f>
        <v>138.36333333333332</v>
      </c>
      <c r="K85" s="132"/>
      <c r="L85" s="133"/>
      <c r="M85" s="134"/>
      <c r="N85" s="134"/>
      <c r="O85" s="135"/>
      <c r="P85" s="132"/>
      <c r="Q85" s="133"/>
      <c r="R85" s="134"/>
      <c r="S85" s="135"/>
    </row>
    <row r="86" spans="2:19" s="188" customFormat="1" ht="29.1" customHeight="1" x14ac:dyDescent="0.2">
      <c r="B86" s="189">
        <v>78</v>
      </c>
      <c r="C86" s="190" t="s">
        <v>456</v>
      </c>
      <c r="D86" s="191" t="s">
        <v>457</v>
      </c>
      <c r="E86" s="190" t="s">
        <v>436</v>
      </c>
      <c r="F86" s="190" t="s">
        <v>197</v>
      </c>
      <c r="G86" s="190" t="s">
        <v>314</v>
      </c>
      <c r="H86" s="192">
        <v>26.39</v>
      </c>
      <c r="I86" s="145" t="s">
        <v>184</v>
      </c>
      <c r="J86" s="143">
        <f>IF(I86=0,0,VLOOKUP(I86,Reinigungsturnus!$A$5:$C$21,3,FALSE)*H86/12)</f>
        <v>114.35666666666667</v>
      </c>
      <c r="K86" s="132"/>
      <c r="L86" s="133"/>
      <c r="M86" s="134"/>
      <c r="N86" s="134"/>
      <c r="O86" s="135"/>
      <c r="P86" s="132"/>
      <c r="Q86" s="133"/>
      <c r="R86" s="134"/>
      <c r="S86" s="135"/>
    </row>
    <row r="87" spans="2:19" s="188" customFormat="1" ht="29.1" customHeight="1" x14ac:dyDescent="0.2">
      <c r="B87" s="189">
        <v>79</v>
      </c>
      <c r="C87" s="190" t="s">
        <v>458</v>
      </c>
      <c r="D87" s="191" t="s">
        <v>459</v>
      </c>
      <c r="E87" s="190" t="s">
        <v>436</v>
      </c>
      <c r="F87" s="190" t="s">
        <v>196</v>
      </c>
      <c r="G87" s="190" t="s">
        <v>314</v>
      </c>
      <c r="H87" s="192">
        <v>21.61</v>
      </c>
      <c r="I87" s="145" t="s">
        <v>184</v>
      </c>
      <c r="J87" s="143">
        <f>IF(I87=0,0,VLOOKUP(I87,Reinigungsturnus!$A$5:$C$21,3,FALSE)*H87/12)</f>
        <v>93.643333333333331</v>
      </c>
      <c r="K87" s="132"/>
      <c r="L87" s="133"/>
      <c r="M87" s="134"/>
      <c r="N87" s="134"/>
      <c r="O87" s="135"/>
      <c r="P87" s="132"/>
      <c r="Q87" s="133"/>
      <c r="R87" s="134"/>
      <c r="S87" s="135"/>
    </row>
    <row r="88" spans="2:19" s="188" customFormat="1" ht="29.1" customHeight="1" x14ac:dyDescent="0.2">
      <c r="B88" s="189">
        <v>80</v>
      </c>
      <c r="C88" s="190" t="s">
        <v>315</v>
      </c>
      <c r="D88" s="191" t="s">
        <v>460</v>
      </c>
      <c r="E88" s="190" t="s">
        <v>436</v>
      </c>
      <c r="F88" s="190" t="s">
        <v>199</v>
      </c>
      <c r="G88" s="190" t="s">
        <v>397</v>
      </c>
      <c r="H88" s="192">
        <v>5.34</v>
      </c>
      <c r="I88" s="145" t="s">
        <v>16</v>
      </c>
      <c r="J88" s="143">
        <f>IF(I88=0,0,VLOOKUP(I88,Reinigungsturnus!$A$5:$C$21,3,FALSE)*H88/12)</f>
        <v>0.44500000000000001</v>
      </c>
      <c r="K88" s="132"/>
      <c r="L88" s="133"/>
      <c r="M88" s="134"/>
      <c r="N88" s="134"/>
      <c r="O88" s="135"/>
      <c r="P88" s="132"/>
      <c r="Q88" s="133"/>
      <c r="R88" s="134"/>
      <c r="S88" s="135"/>
    </row>
    <row r="89" spans="2:19" s="188" customFormat="1" ht="29.1" customHeight="1" x14ac:dyDescent="0.2">
      <c r="B89" s="189">
        <v>81</v>
      </c>
      <c r="C89" s="190" t="s">
        <v>345</v>
      </c>
      <c r="D89" s="191" t="s">
        <v>461</v>
      </c>
      <c r="E89" s="190" t="s">
        <v>436</v>
      </c>
      <c r="F89" s="190" t="s">
        <v>196</v>
      </c>
      <c r="G89" s="190" t="s">
        <v>397</v>
      </c>
      <c r="H89" s="192">
        <v>15.8</v>
      </c>
      <c r="I89" s="145" t="s">
        <v>22</v>
      </c>
      <c r="J89" s="143">
        <f>IF(I89=0,0,VLOOKUP(I89,Reinigungsturnus!$A$5:$C$21,3,FALSE)*H89/12)</f>
        <v>5.2666666666666666</v>
      </c>
      <c r="K89" s="132"/>
      <c r="L89" s="133"/>
      <c r="M89" s="134"/>
      <c r="N89" s="134"/>
      <c r="O89" s="135"/>
      <c r="P89" s="132"/>
      <c r="Q89" s="133"/>
      <c r="R89" s="134"/>
      <c r="S89" s="135"/>
    </row>
    <row r="90" spans="2:19" s="188" customFormat="1" ht="29.1" customHeight="1" x14ac:dyDescent="0.2">
      <c r="B90" s="189">
        <v>82</v>
      </c>
      <c r="C90" s="193" t="s">
        <v>462</v>
      </c>
      <c r="D90" s="194" t="s">
        <v>463</v>
      </c>
      <c r="E90" s="193" t="s">
        <v>436</v>
      </c>
      <c r="F90" s="193" t="s">
        <v>194</v>
      </c>
      <c r="G90" s="193" t="s">
        <v>314</v>
      </c>
      <c r="H90" s="195">
        <v>6.07</v>
      </c>
      <c r="I90" s="198" t="s">
        <v>185</v>
      </c>
      <c r="J90" s="143">
        <f>IF(I90=0,0,VLOOKUP(I90,Reinigungsturnus!$A$5:$C$21,3,FALSE)*H90/12)</f>
        <v>39.455000000000005</v>
      </c>
      <c r="K90" s="132"/>
      <c r="L90" s="133"/>
      <c r="M90" s="134"/>
      <c r="N90" s="134"/>
      <c r="O90" s="135"/>
      <c r="P90" s="132"/>
      <c r="Q90" s="133"/>
      <c r="R90" s="134"/>
      <c r="S90" s="135"/>
    </row>
    <row r="91" spans="2:19" s="188" customFormat="1" ht="29.1" customHeight="1" x14ac:dyDescent="0.2">
      <c r="B91" s="189">
        <v>83</v>
      </c>
      <c r="C91" s="190" t="s">
        <v>464</v>
      </c>
      <c r="D91" s="191" t="s">
        <v>465</v>
      </c>
      <c r="E91" s="190" t="s">
        <v>436</v>
      </c>
      <c r="F91" s="190" t="s">
        <v>197</v>
      </c>
      <c r="G91" s="190" t="s">
        <v>314</v>
      </c>
      <c r="H91" s="192">
        <v>15.62</v>
      </c>
      <c r="I91" s="145" t="s">
        <v>184</v>
      </c>
      <c r="J91" s="143">
        <f>IF(I91=0,0,VLOOKUP(I91,Reinigungsturnus!$A$5:$C$21,3,FALSE)*H91/12)</f>
        <v>67.686666666666667</v>
      </c>
      <c r="K91" s="132"/>
      <c r="L91" s="133"/>
      <c r="M91" s="134"/>
      <c r="N91" s="134"/>
      <c r="O91" s="135"/>
      <c r="P91" s="132"/>
      <c r="Q91" s="133"/>
      <c r="R91" s="134"/>
      <c r="S91" s="135"/>
    </row>
    <row r="92" spans="2:19" s="188" customFormat="1" ht="29.1" customHeight="1" x14ac:dyDescent="0.2">
      <c r="B92" s="189">
        <v>84</v>
      </c>
      <c r="C92" s="190" t="s">
        <v>466</v>
      </c>
      <c r="D92" s="191" t="s">
        <v>467</v>
      </c>
      <c r="E92" s="190" t="s">
        <v>436</v>
      </c>
      <c r="F92" s="190" t="s">
        <v>194</v>
      </c>
      <c r="G92" s="190" t="s">
        <v>314</v>
      </c>
      <c r="H92" s="192">
        <v>2.31</v>
      </c>
      <c r="I92" s="145" t="s">
        <v>185</v>
      </c>
      <c r="J92" s="143">
        <f>IF(I92=0,0,VLOOKUP(I92,Reinigungsturnus!$A$5:$C$21,3,FALSE)*H92/12)</f>
        <v>15.015000000000001</v>
      </c>
      <c r="K92" s="132"/>
      <c r="L92" s="133"/>
      <c r="M92" s="134"/>
      <c r="N92" s="134"/>
      <c r="O92" s="135"/>
      <c r="P92" s="132"/>
      <c r="Q92" s="133"/>
      <c r="R92" s="134"/>
      <c r="S92" s="135"/>
    </row>
    <row r="93" spans="2:19" s="188" customFormat="1" ht="29.1" customHeight="1" x14ac:dyDescent="0.2">
      <c r="B93" s="189">
        <v>85</v>
      </c>
      <c r="C93" s="190" t="s">
        <v>464</v>
      </c>
      <c r="D93" s="191" t="s">
        <v>468</v>
      </c>
      <c r="E93" s="190" t="s">
        <v>436</v>
      </c>
      <c r="F93" s="190" t="s">
        <v>197</v>
      </c>
      <c r="G93" s="190" t="s">
        <v>314</v>
      </c>
      <c r="H93" s="192">
        <v>14.06</v>
      </c>
      <c r="I93" s="145" t="s">
        <v>184</v>
      </c>
      <c r="J93" s="143">
        <f>IF(I93=0,0,VLOOKUP(I93,Reinigungsturnus!$A$5:$C$21,3,FALSE)*H93/12)</f>
        <v>60.926666666666669</v>
      </c>
      <c r="K93" s="132"/>
      <c r="L93" s="133"/>
      <c r="M93" s="134"/>
      <c r="N93" s="134"/>
      <c r="O93" s="135"/>
      <c r="P93" s="132"/>
      <c r="Q93" s="133"/>
      <c r="R93" s="134"/>
      <c r="S93" s="135"/>
    </row>
    <row r="94" spans="2:19" s="188" customFormat="1" ht="29.1" customHeight="1" x14ac:dyDescent="0.2">
      <c r="B94" s="189">
        <v>86</v>
      </c>
      <c r="C94" s="190" t="s">
        <v>469</v>
      </c>
      <c r="D94" s="191" t="s">
        <v>470</v>
      </c>
      <c r="E94" s="190" t="s">
        <v>471</v>
      </c>
      <c r="F94" s="190" t="s">
        <v>193</v>
      </c>
      <c r="G94" s="190" t="s">
        <v>314</v>
      </c>
      <c r="H94" s="192">
        <v>121.11</v>
      </c>
      <c r="I94" s="145" t="s">
        <v>184</v>
      </c>
      <c r="J94" s="143">
        <f>IF(I94=0,0,VLOOKUP(I94,Reinigungsturnus!$A$5:$C$21,3,FALSE)*H94/12)</f>
        <v>524.81000000000006</v>
      </c>
      <c r="K94" s="132"/>
      <c r="L94" s="133"/>
      <c r="M94" s="134"/>
      <c r="N94" s="134"/>
      <c r="O94" s="135"/>
      <c r="P94" s="132"/>
      <c r="Q94" s="133"/>
      <c r="R94" s="134"/>
      <c r="S94" s="135"/>
    </row>
    <row r="95" spans="2:19" s="188" customFormat="1" ht="29.1" customHeight="1" x14ac:dyDescent="0.2">
      <c r="B95" s="189">
        <v>87</v>
      </c>
      <c r="C95" s="190" t="s">
        <v>472</v>
      </c>
      <c r="D95" s="191" t="s">
        <v>473</v>
      </c>
      <c r="E95" s="190" t="s">
        <v>471</v>
      </c>
      <c r="F95" s="190" t="s">
        <v>199</v>
      </c>
      <c r="G95" s="190" t="s">
        <v>314</v>
      </c>
      <c r="H95" s="192">
        <v>25.44</v>
      </c>
      <c r="I95" s="145" t="s">
        <v>16</v>
      </c>
      <c r="J95" s="143">
        <f>IF(I95=0,0,VLOOKUP(I95,Reinigungsturnus!$A$5:$C$21,3,FALSE)*H95/12)</f>
        <v>2.12</v>
      </c>
      <c r="K95" s="132"/>
      <c r="L95" s="133"/>
      <c r="M95" s="134"/>
      <c r="N95" s="134"/>
      <c r="O95" s="135"/>
      <c r="P95" s="132"/>
      <c r="Q95" s="133"/>
      <c r="R95" s="134"/>
      <c r="S95" s="135"/>
    </row>
    <row r="96" spans="2:19" s="188" customFormat="1" ht="29.1" customHeight="1" x14ac:dyDescent="0.2">
      <c r="B96" s="189">
        <v>88</v>
      </c>
      <c r="C96" s="190" t="s">
        <v>458</v>
      </c>
      <c r="D96" s="191" t="s">
        <v>474</v>
      </c>
      <c r="E96" s="190" t="s">
        <v>471</v>
      </c>
      <c r="F96" s="190" t="s">
        <v>196</v>
      </c>
      <c r="G96" s="190" t="s">
        <v>314</v>
      </c>
      <c r="H96" s="192">
        <v>21.61</v>
      </c>
      <c r="I96" s="145" t="s">
        <v>184</v>
      </c>
      <c r="J96" s="143">
        <f>IF(I96=0,0,VLOOKUP(I96,Reinigungsturnus!$A$5:$C$21,3,FALSE)*H96/12)</f>
        <v>93.643333333333331</v>
      </c>
      <c r="K96" s="132"/>
      <c r="L96" s="133"/>
      <c r="M96" s="134"/>
      <c r="N96" s="134"/>
      <c r="O96" s="135"/>
      <c r="P96" s="132"/>
      <c r="Q96" s="133"/>
      <c r="R96" s="134"/>
      <c r="S96" s="135"/>
    </row>
    <row r="97" spans="2:19" s="131" customFormat="1" ht="29.1" customHeight="1" x14ac:dyDescent="0.2">
      <c r="B97" s="189">
        <v>89</v>
      </c>
      <c r="C97" s="190" t="s">
        <v>475</v>
      </c>
      <c r="D97" s="191" t="s">
        <v>476</v>
      </c>
      <c r="E97" s="190" t="s">
        <v>471</v>
      </c>
      <c r="F97" s="190" t="s">
        <v>193</v>
      </c>
      <c r="G97" s="190" t="s">
        <v>344</v>
      </c>
      <c r="H97" s="192">
        <v>8</v>
      </c>
      <c r="I97" s="145" t="s">
        <v>184</v>
      </c>
      <c r="J97" s="143">
        <f>IF(I97=0,0,VLOOKUP(I97,Reinigungsturnus!$A$5:$C$21,3,FALSE)*H97/12)</f>
        <v>34.666666666666664</v>
      </c>
      <c r="K97" s="132"/>
      <c r="L97" s="133"/>
      <c r="M97" s="134"/>
      <c r="N97" s="134"/>
      <c r="O97" s="135"/>
      <c r="P97" s="132"/>
      <c r="Q97" s="133"/>
      <c r="R97" s="134"/>
      <c r="S97" s="135"/>
    </row>
    <row r="98" spans="2:19" s="131" customFormat="1" ht="29.1" customHeight="1" x14ac:dyDescent="0.2">
      <c r="B98" s="189">
        <v>90</v>
      </c>
      <c r="C98" s="190" t="s">
        <v>374</v>
      </c>
      <c r="D98" s="191" t="s">
        <v>477</v>
      </c>
      <c r="E98" s="190" t="s">
        <v>471</v>
      </c>
      <c r="F98" s="190" t="s">
        <v>196</v>
      </c>
      <c r="G98" s="190" t="s">
        <v>314</v>
      </c>
      <c r="H98" s="192">
        <v>32.54</v>
      </c>
      <c r="I98" s="145" t="s">
        <v>184</v>
      </c>
      <c r="J98" s="143">
        <f>IF(I98=0,0,VLOOKUP(I98,Reinigungsturnus!$A$5:$C$21,3,FALSE)*H98/12)</f>
        <v>141.00666666666666</v>
      </c>
      <c r="K98" s="132"/>
      <c r="L98" s="133"/>
      <c r="M98" s="134"/>
      <c r="N98" s="134"/>
      <c r="O98" s="135"/>
      <c r="P98" s="132"/>
      <c r="Q98" s="133"/>
      <c r="R98" s="134"/>
      <c r="S98" s="135"/>
    </row>
    <row r="99" spans="2:19" s="131" customFormat="1" ht="29.1" customHeight="1" x14ac:dyDescent="0.2">
      <c r="B99" s="189">
        <v>91</v>
      </c>
      <c r="C99" s="190" t="s">
        <v>355</v>
      </c>
      <c r="D99" s="191" t="s">
        <v>478</v>
      </c>
      <c r="E99" s="190" t="s">
        <v>471</v>
      </c>
      <c r="F99" s="190" t="s">
        <v>196</v>
      </c>
      <c r="G99" s="190" t="s">
        <v>357</v>
      </c>
      <c r="H99" s="192">
        <v>3.58</v>
      </c>
      <c r="I99" s="145" t="s">
        <v>184</v>
      </c>
      <c r="J99" s="143">
        <f>IF(I99=0,0,VLOOKUP(I99,Reinigungsturnus!$A$5:$C$21,3,FALSE)*H99/12)</f>
        <v>15.513333333333334</v>
      </c>
      <c r="K99" s="132"/>
      <c r="L99" s="133"/>
      <c r="M99" s="134"/>
      <c r="N99" s="134"/>
      <c r="O99" s="135"/>
      <c r="P99" s="132"/>
      <c r="Q99" s="133"/>
      <c r="R99" s="134"/>
      <c r="S99" s="135"/>
    </row>
    <row r="100" spans="2:19" s="131" customFormat="1" ht="29.1" customHeight="1" x14ac:dyDescent="0.2">
      <c r="B100" s="189">
        <v>92</v>
      </c>
      <c r="C100" s="190" t="s">
        <v>479</v>
      </c>
      <c r="D100" s="191" t="s">
        <v>480</v>
      </c>
      <c r="E100" s="190" t="s">
        <v>481</v>
      </c>
      <c r="F100" s="190"/>
      <c r="G100" s="190"/>
      <c r="H100" s="192">
        <v>174.91</v>
      </c>
      <c r="I100" s="199"/>
      <c r="J100" s="200"/>
      <c r="K100" s="201"/>
      <c r="L100" s="202"/>
      <c r="M100" s="203"/>
      <c r="N100" s="203"/>
      <c r="O100" s="204"/>
      <c r="P100" s="201"/>
      <c r="Q100" s="202"/>
      <c r="R100" s="203"/>
      <c r="S100" s="204"/>
    </row>
    <row r="101" spans="2:19" s="142" customFormat="1" ht="29.1" customHeight="1" x14ac:dyDescent="0.2">
      <c r="B101" s="189">
        <v>93</v>
      </c>
      <c r="C101" s="190" t="s">
        <v>355</v>
      </c>
      <c r="D101" s="191" t="s">
        <v>482</v>
      </c>
      <c r="E101" s="190" t="s">
        <v>481</v>
      </c>
      <c r="F101" s="190" t="s">
        <v>196</v>
      </c>
      <c r="G101" s="190" t="s">
        <v>357</v>
      </c>
      <c r="H101" s="192">
        <v>5.12</v>
      </c>
      <c r="I101" s="145" t="s">
        <v>184</v>
      </c>
      <c r="J101" s="143">
        <f>IF(I101=0,0,VLOOKUP(I101,Reinigungsturnus!$A$5:$C$21,3,FALSE)*H101/12)</f>
        <v>22.186666666666667</v>
      </c>
      <c r="K101" s="132"/>
      <c r="L101" s="133"/>
      <c r="M101" s="134"/>
      <c r="N101" s="134"/>
      <c r="O101" s="135"/>
      <c r="P101" s="132"/>
      <c r="Q101" s="133"/>
      <c r="R101" s="134"/>
      <c r="S101" s="135"/>
    </row>
    <row r="102" spans="2:19" s="142" customFormat="1" ht="29.1" customHeight="1" x14ac:dyDescent="0.2">
      <c r="B102" s="189">
        <v>94</v>
      </c>
      <c r="C102" s="190" t="s">
        <v>479</v>
      </c>
      <c r="D102" s="191" t="s">
        <v>483</v>
      </c>
      <c r="E102" s="190" t="s">
        <v>481</v>
      </c>
      <c r="F102" s="190"/>
      <c r="G102" s="190"/>
      <c r="H102" s="192">
        <v>71.58</v>
      </c>
      <c r="I102" s="199"/>
      <c r="J102" s="200"/>
      <c r="K102" s="201"/>
      <c r="L102" s="202"/>
      <c r="M102" s="203"/>
      <c r="N102" s="203"/>
      <c r="O102" s="204"/>
      <c r="P102" s="201"/>
      <c r="Q102" s="202"/>
      <c r="R102" s="203"/>
      <c r="S102" s="204"/>
    </row>
    <row r="103" spans="2:19" s="142" customFormat="1" ht="29.1" customHeight="1" x14ac:dyDescent="0.2">
      <c r="B103" s="189">
        <v>95</v>
      </c>
      <c r="C103" s="190" t="s">
        <v>484</v>
      </c>
      <c r="D103" s="191" t="s">
        <v>485</v>
      </c>
      <c r="E103" s="190" t="s">
        <v>481</v>
      </c>
      <c r="F103" s="190"/>
      <c r="G103" s="190"/>
      <c r="H103" s="196"/>
      <c r="I103" s="199"/>
      <c r="J103" s="205"/>
      <c r="K103" s="206"/>
      <c r="L103" s="207"/>
      <c r="M103" s="208"/>
      <c r="N103" s="208"/>
      <c r="O103" s="209"/>
      <c r="P103" s="206"/>
      <c r="Q103" s="207"/>
      <c r="R103" s="208"/>
      <c r="S103" s="209"/>
    </row>
    <row r="104" spans="2:19" s="142" customFormat="1" ht="29.1" customHeight="1" x14ac:dyDescent="0.2">
      <c r="B104" s="189">
        <v>96</v>
      </c>
      <c r="C104" s="190" t="s">
        <v>479</v>
      </c>
      <c r="D104" s="191" t="s">
        <v>486</v>
      </c>
      <c r="E104" s="190" t="s">
        <v>481</v>
      </c>
      <c r="F104" s="190"/>
      <c r="G104" s="190"/>
      <c r="H104" s="192"/>
      <c r="I104" s="199"/>
      <c r="J104" s="205"/>
      <c r="K104" s="206"/>
      <c r="L104" s="207"/>
      <c r="M104" s="208"/>
      <c r="N104" s="208"/>
      <c r="O104" s="209"/>
      <c r="P104" s="206"/>
      <c r="Q104" s="207"/>
      <c r="R104" s="208"/>
      <c r="S104" s="209"/>
    </row>
    <row r="105" spans="2:19" s="131" customFormat="1" ht="29.1" hidden="1" customHeight="1" x14ac:dyDescent="0.2">
      <c r="B105" s="352" t="s">
        <v>181</v>
      </c>
      <c r="C105" s="352"/>
      <c r="D105" s="352"/>
      <c r="E105" s="352"/>
      <c r="F105" s="352"/>
      <c r="G105" s="352"/>
      <c r="H105" s="352"/>
      <c r="I105" s="352"/>
      <c r="J105" s="146"/>
      <c r="K105" s="146"/>
      <c r="L105" s="146"/>
      <c r="M105" s="146"/>
      <c r="N105" s="146"/>
      <c r="O105" s="146"/>
      <c r="P105" s="146"/>
      <c r="Q105" s="146"/>
      <c r="R105" s="146"/>
      <c r="S105" s="147"/>
    </row>
    <row r="106" spans="2:19" s="131" customFormat="1" ht="29.1" hidden="1" customHeight="1" x14ac:dyDescent="0.2">
      <c r="B106" s="189">
        <v>100</v>
      </c>
      <c r="C106" s="193" t="s">
        <v>317</v>
      </c>
      <c r="D106" s="194" t="s">
        <v>318</v>
      </c>
      <c r="E106" s="193" t="s">
        <v>313</v>
      </c>
      <c r="F106" s="212" t="s">
        <v>195</v>
      </c>
      <c r="G106" s="193" t="s">
        <v>314</v>
      </c>
      <c r="H106" s="195">
        <v>76.41</v>
      </c>
      <c r="I106" s="197"/>
      <c r="J106" s="143">
        <f>IF(I106=0,0,VLOOKUP(I106,Reinigungsturnus!$A$5:$C$21,3,FALSE)*H106/12)</f>
        <v>0</v>
      </c>
      <c r="K106" s="132">
        <v>400</v>
      </c>
      <c r="L106" s="133">
        <f t="shared" ref="L106" si="0">IF(K106=0,0,J106/K106)</f>
        <v>0</v>
      </c>
      <c r="M106" s="134">
        <f t="shared" ref="M106" si="1">L106*O106</f>
        <v>0</v>
      </c>
      <c r="N106" s="134">
        <f t="shared" ref="N106" si="2">M106*12</f>
        <v>0</v>
      </c>
      <c r="O106" s="135">
        <f>VALUE('SVS UR'!$E$64)</f>
        <v>0</v>
      </c>
      <c r="P106" s="346"/>
      <c r="Q106" s="347"/>
      <c r="R106" s="347"/>
      <c r="S106" s="348"/>
    </row>
    <row r="107" spans="2:19" s="131" customFormat="1" ht="29.1" hidden="1" customHeight="1" x14ac:dyDescent="0.2">
      <c r="B107" s="189">
        <v>101</v>
      </c>
      <c r="C107" s="193" t="s">
        <v>319</v>
      </c>
      <c r="D107" s="194" t="s">
        <v>320</v>
      </c>
      <c r="E107" s="193" t="s">
        <v>313</v>
      </c>
      <c r="F107" s="212" t="s">
        <v>194</v>
      </c>
      <c r="G107" s="193" t="s">
        <v>314</v>
      </c>
      <c r="H107" s="195">
        <v>19.63</v>
      </c>
      <c r="I107" s="197"/>
      <c r="J107" s="143">
        <f>IF(I107=0,0,VLOOKUP(I107,Reinigungsturnus!$A$5:$C$21,3,FALSE)*H107/12)</f>
        <v>0</v>
      </c>
      <c r="K107" s="132">
        <v>150</v>
      </c>
      <c r="L107" s="133">
        <f t="shared" ref="L107:L136" si="3">IF(K107=0,0,J107/K107)</f>
        <v>0</v>
      </c>
      <c r="M107" s="134">
        <f t="shared" ref="M107:M136" si="4">L107*O107</f>
        <v>0</v>
      </c>
      <c r="N107" s="134">
        <f t="shared" ref="N107:N136" si="5">M107*12</f>
        <v>0</v>
      </c>
      <c r="O107" s="135">
        <f>VALUE('SVS UR'!$E$64)</f>
        <v>0</v>
      </c>
      <c r="P107" s="349"/>
      <c r="Q107" s="350"/>
      <c r="R107" s="350"/>
      <c r="S107" s="351"/>
    </row>
    <row r="108" spans="2:19" s="131" customFormat="1" ht="29.1" hidden="1" customHeight="1" x14ac:dyDescent="0.2">
      <c r="B108" s="189">
        <v>102</v>
      </c>
      <c r="C108" s="193" t="s">
        <v>321</v>
      </c>
      <c r="D108" s="194" t="s">
        <v>322</v>
      </c>
      <c r="E108" s="193" t="s">
        <v>313</v>
      </c>
      <c r="F108" s="212" t="s">
        <v>194</v>
      </c>
      <c r="G108" s="193" t="s">
        <v>314</v>
      </c>
      <c r="H108" s="195">
        <v>20.96</v>
      </c>
      <c r="I108" s="197"/>
      <c r="J108" s="143">
        <f>IF(I108=0,0,VLOOKUP(I108,Reinigungsturnus!$A$5:$C$21,3,FALSE)*H108/12)</f>
        <v>0</v>
      </c>
      <c r="K108" s="132">
        <v>100</v>
      </c>
      <c r="L108" s="133">
        <f t="shared" si="3"/>
        <v>0</v>
      </c>
      <c r="M108" s="134">
        <f t="shared" si="4"/>
        <v>0</v>
      </c>
      <c r="N108" s="134">
        <f t="shared" si="5"/>
        <v>0</v>
      </c>
      <c r="O108" s="135">
        <f>VALUE('SVS UR'!$E$64)</f>
        <v>0</v>
      </c>
      <c r="P108" s="349"/>
      <c r="Q108" s="350"/>
      <c r="R108" s="350"/>
      <c r="S108" s="351"/>
    </row>
    <row r="109" spans="2:19" s="131" customFormat="1" ht="29.1" hidden="1" customHeight="1" x14ac:dyDescent="0.2">
      <c r="B109" s="189">
        <v>103</v>
      </c>
      <c r="C109" s="193" t="s">
        <v>323</v>
      </c>
      <c r="D109" s="194" t="s">
        <v>324</v>
      </c>
      <c r="E109" s="193" t="s">
        <v>313</v>
      </c>
      <c r="F109" s="212" t="s">
        <v>194</v>
      </c>
      <c r="G109" s="193" t="s">
        <v>314</v>
      </c>
      <c r="H109" s="195">
        <v>19.46</v>
      </c>
      <c r="I109" s="197"/>
      <c r="J109" s="143">
        <f>IF(I109=0,0,VLOOKUP(I109,Reinigungsturnus!$A$5:$C$21,3,FALSE)*H109/12)</f>
        <v>0</v>
      </c>
      <c r="K109" s="132">
        <v>150</v>
      </c>
      <c r="L109" s="133">
        <f t="shared" si="3"/>
        <v>0</v>
      </c>
      <c r="M109" s="134">
        <f t="shared" si="4"/>
        <v>0</v>
      </c>
      <c r="N109" s="134">
        <f t="shared" si="5"/>
        <v>0</v>
      </c>
      <c r="O109" s="135">
        <f>VALUE('SVS UR'!$E$64)</f>
        <v>0</v>
      </c>
      <c r="P109" s="349"/>
      <c r="Q109" s="350"/>
      <c r="R109" s="350"/>
      <c r="S109" s="351"/>
    </row>
    <row r="110" spans="2:19" s="131" customFormat="1" ht="29.1" hidden="1" customHeight="1" x14ac:dyDescent="0.2">
      <c r="B110" s="189">
        <v>104</v>
      </c>
      <c r="C110" s="193" t="s">
        <v>325</v>
      </c>
      <c r="D110" s="194" t="s">
        <v>326</v>
      </c>
      <c r="E110" s="193" t="s">
        <v>313</v>
      </c>
      <c r="F110" s="212" t="s">
        <v>194</v>
      </c>
      <c r="G110" s="193" t="s">
        <v>314</v>
      </c>
      <c r="H110" s="195">
        <v>20.28</v>
      </c>
      <c r="I110" s="197"/>
      <c r="J110" s="143">
        <f>IF(I110=0,0,VLOOKUP(I110,Reinigungsturnus!$A$5:$C$21,3,FALSE)*H110/12)</f>
        <v>0</v>
      </c>
      <c r="K110" s="132">
        <v>100</v>
      </c>
      <c r="L110" s="133">
        <f t="shared" si="3"/>
        <v>0</v>
      </c>
      <c r="M110" s="134">
        <f t="shared" si="4"/>
        <v>0</v>
      </c>
      <c r="N110" s="134">
        <f t="shared" si="5"/>
        <v>0</v>
      </c>
      <c r="O110" s="135">
        <f>VALUE('SVS UR'!$E$64)</f>
        <v>0</v>
      </c>
      <c r="P110" s="349"/>
      <c r="Q110" s="350"/>
      <c r="R110" s="350"/>
      <c r="S110" s="351"/>
    </row>
    <row r="111" spans="2:19" s="131" customFormat="1" ht="29.1" hidden="1" customHeight="1" x14ac:dyDescent="0.2">
      <c r="B111" s="189">
        <v>105</v>
      </c>
      <c r="C111" s="193" t="s">
        <v>374</v>
      </c>
      <c r="D111" s="194" t="s">
        <v>375</v>
      </c>
      <c r="E111" s="193" t="s">
        <v>313</v>
      </c>
      <c r="F111" s="212" t="s">
        <v>196</v>
      </c>
      <c r="G111" s="193" t="s">
        <v>314</v>
      </c>
      <c r="H111" s="195">
        <v>15.01</v>
      </c>
      <c r="I111" s="197"/>
      <c r="J111" s="143">
        <f>IF(I111=0,0,VLOOKUP(I111,Reinigungsturnus!$A$5:$C$21,3,FALSE)*H111/12)</f>
        <v>0</v>
      </c>
      <c r="K111" s="132">
        <v>200</v>
      </c>
      <c r="L111" s="133">
        <f t="shared" si="3"/>
        <v>0</v>
      </c>
      <c r="M111" s="134">
        <f t="shared" si="4"/>
        <v>0</v>
      </c>
      <c r="N111" s="134">
        <f t="shared" si="5"/>
        <v>0</v>
      </c>
      <c r="O111" s="135">
        <f>VALUE('SVS UR'!$E$64)</f>
        <v>0</v>
      </c>
      <c r="P111" s="349"/>
      <c r="Q111" s="350"/>
      <c r="R111" s="350"/>
      <c r="S111" s="351"/>
    </row>
    <row r="112" spans="2:19" s="131" customFormat="1" ht="29.1" hidden="1" customHeight="1" x14ac:dyDescent="0.2">
      <c r="B112" s="189">
        <v>106</v>
      </c>
      <c r="C112" s="193" t="s">
        <v>376</v>
      </c>
      <c r="D112" s="194" t="s">
        <v>377</v>
      </c>
      <c r="E112" s="193" t="s">
        <v>378</v>
      </c>
      <c r="F112" s="212" t="s">
        <v>195</v>
      </c>
      <c r="G112" s="193" t="s">
        <v>379</v>
      </c>
      <c r="H112" s="195">
        <v>86.16</v>
      </c>
      <c r="I112" s="197"/>
      <c r="J112" s="143">
        <f>IF(I112=0,0,VLOOKUP(I112,Reinigungsturnus!$A$5:$C$21,3,FALSE)*H112/12)</f>
        <v>0</v>
      </c>
      <c r="K112" s="132">
        <v>250</v>
      </c>
      <c r="L112" s="133">
        <f t="shared" si="3"/>
        <v>0</v>
      </c>
      <c r="M112" s="134">
        <f t="shared" si="4"/>
        <v>0</v>
      </c>
      <c r="N112" s="134">
        <f t="shared" si="5"/>
        <v>0</v>
      </c>
      <c r="O112" s="135">
        <f>VALUE('SVS UR'!$E$64)</f>
        <v>0</v>
      </c>
      <c r="P112" s="349"/>
      <c r="Q112" s="350"/>
      <c r="R112" s="350"/>
      <c r="S112" s="351"/>
    </row>
    <row r="113" spans="2:19" s="131" customFormat="1" ht="29.1" hidden="1" customHeight="1" x14ac:dyDescent="0.2">
      <c r="B113" s="189">
        <v>107</v>
      </c>
      <c r="C113" s="193" t="s">
        <v>380</v>
      </c>
      <c r="D113" s="194" t="s">
        <v>381</v>
      </c>
      <c r="E113" s="193" t="s">
        <v>378</v>
      </c>
      <c r="F113" s="212" t="s">
        <v>195</v>
      </c>
      <c r="G113" s="193" t="s">
        <v>379</v>
      </c>
      <c r="H113" s="195">
        <v>163.5</v>
      </c>
      <c r="I113" s="197"/>
      <c r="J113" s="143">
        <f>IF(I113=0,0,VLOOKUP(I113,Reinigungsturnus!$A$5:$C$21,3,FALSE)*H113/12)</f>
        <v>0</v>
      </c>
      <c r="K113" s="132">
        <v>350</v>
      </c>
      <c r="L113" s="133">
        <f t="shared" si="3"/>
        <v>0</v>
      </c>
      <c r="M113" s="134">
        <f t="shared" si="4"/>
        <v>0</v>
      </c>
      <c r="N113" s="134">
        <f t="shared" si="5"/>
        <v>0</v>
      </c>
      <c r="O113" s="135">
        <f>VALUE('SVS UR'!$E$64)</f>
        <v>0</v>
      </c>
      <c r="P113" s="349"/>
      <c r="Q113" s="350"/>
      <c r="R113" s="350"/>
      <c r="S113" s="351"/>
    </row>
    <row r="114" spans="2:19" s="131" customFormat="1" ht="29.1" hidden="1" customHeight="1" x14ac:dyDescent="0.2">
      <c r="B114" s="189">
        <v>108</v>
      </c>
      <c r="C114" s="193" t="s">
        <v>374</v>
      </c>
      <c r="D114" s="194" t="s">
        <v>386</v>
      </c>
      <c r="E114" s="193" t="s">
        <v>378</v>
      </c>
      <c r="F114" s="212" t="s">
        <v>196</v>
      </c>
      <c r="G114" s="193" t="s">
        <v>314</v>
      </c>
      <c r="H114" s="195">
        <v>32.54</v>
      </c>
      <c r="I114" s="197"/>
      <c r="J114" s="143">
        <f>IF(I114=0,0,VLOOKUP(I114,Reinigungsturnus!$A$5:$C$21,3,FALSE)*H114/12)</f>
        <v>0</v>
      </c>
      <c r="K114" s="132">
        <v>200</v>
      </c>
      <c r="L114" s="133">
        <f t="shared" si="3"/>
        <v>0</v>
      </c>
      <c r="M114" s="134">
        <f t="shared" si="4"/>
        <v>0</v>
      </c>
      <c r="N114" s="134">
        <f t="shared" si="5"/>
        <v>0</v>
      </c>
      <c r="O114" s="135">
        <f>VALUE('SVS UR'!$E$64)</f>
        <v>0</v>
      </c>
      <c r="P114" s="349"/>
      <c r="Q114" s="350"/>
      <c r="R114" s="350"/>
      <c r="S114" s="351"/>
    </row>
    <row r="115" spans="2:19" s="131" customFormat="1" ht="29.1" hidden="1" customHeight="1" x14ac:dyDescent="0.2">
      <c r="B115" s="189">
        <v>109</v>
      </c>
      <c r="C115" s="193" t="s">
        <v>388</v>
      </c>
      <c r="D115" s="194" t="s">
        <v>389</v>
      </c>
      <c r="E115" s="193" t="s">
        <v>378</v>
      </c>
      <c r="F115" s="212" t="s">
        <v>195</v>
      </c>
      <c r="G115" s="193" t="s">
        <v>379</v>
      </c>
      <c r="H115" s="195">
        <v>96.9</v>
      </c>
      <c r="I115" s="197"/>
      <c r="J115" s="143">
        <f>IF(I115=0,0,VLOOKUP(I115,Reinigungsturnus!$A$5:$C$21,3,FALSE)*H115/12)</f>
        <v>0</v>
      </c>
      <c r="K115" s="132">
        <v>400</v>
      </c>
      <c r="L115" s="133">
        <f t="shared" si="3"/>
        <v>0</v>
      </c>
      <c r="M115" s="134">
        <f t="shared" si="4"/>
        <v>0</v>
      </c>
      <c r="N115" s="134">
        <f t="shared" si="5"/>
        <v>0</v>
      </c>
      <c r="O115" s="135">
        <f>VALUE('SVS UR'!$E$64)</f>
        <v>0</v>
      </c>
      <c r="P115" s="349"/>
      <c r="Q115" s="350"/>
      <c r="R115" s="350"/>
      <c r="S115" s="351"/>
    </row>
    <row r="116" spans="2:19" s="131" customFormat="1" ht="29.1" hidden="1" customHeight="1" x14ac:dyDescent="0.2">
      <c r="B116" s="189">
        <v>110</v>
      </c>
      <c r="C116" s="193" t="s">
        <v>390</v>
      </c>
      <c r="D116" s="194" t="s">
        <v>391</v>
      </c>
      <c r="E116" s="193" t="s">
        <v>378</v>
      </c>
      <c r="F116" s="212" t="s">
        <v>195</v>
      </c>
      <c r="G116" s="193" t="s">
        <v>314</v>
      </c>
      <c r="H116" s="195">
        <v>89.51</v>
      </c>
      <c r="I116" s="197"/>
      <c r="J116" s="143">
        <f>IF(I116=0,0,VLOOKUP(I116,Reinigungsturnus!$A$5:$C$21,3,FALSE)*H116/12)</f>
        <v>0</v>
      </c>
      <c r="K116" s="132">
        <v>450</v>
      </c>
      <c r="L116" s="133">
        <f t="shared" si="3"/>
        <v>0</v>
      </c>
      <c r="M116" s="134">
        <f t="shared" si="4"/>
        <v>0</v>
      </c>
      <c r="N116" s="134">
        <f t="shared" si="5"/>
        <v>0</v>
      </c>
      <c r="O116" s="135">
        <f>VALUE('SVS UR'!$E$64)</f>
        <v>0</v>
      </c>
      <c r="P116" s="349"/>
      <c r="Q116" s="350"/>
      <c r="R116" s="350"/>
      <c r="S116" s="351"/>
    </row>
    <row r="117" spans="2:19" s="131" customFormat="1" ht="29.1" hidden="1" customHeight="1" x14ac:dyDescent="0.2">
      <c r="B117" s="189">
        <v>111</v>
      </c>
      <c r="C117" s="193" t="s">
        <v>395</v>
      </c>
      <c r="D117" s="194" t="s">
        <v>396</v>
      </c>
      <c r="E117" s="193" t="s">
        <v>378</v>
      </c>
      <c r="F117" s="212" t="s">
        <v>195</v>
      </c>
      <c r="G117" s="193" t="s">
        <v>397</v>
      </c>
      <c r="H117" s="195">
        <v>175.63</v>
      </c>
      <c r="I117" s="197"/>
      <c r="J117" s="143">
        <f>IF(I117=0,0,VLOOKUP(I117,Reinigungsturnus!$A$5:$C$21,3,FALSE)*H117/12)</f>
        <v>0</v>
      </c>
      <c r="K117" s="132">
        <v>450</v>
      </c>
      <c r="L117" s="133">
        <f t="shared" si="3"/>
        <v>0</v>
      </c>
      <c r="M117" s="134">
        <f t="shared" si="4"/>
        <v>0</v>
      </c>
      <c r="N117" s="134">
        <f t="shared" si="5"/>
        <v>0</v>
      </c>
      <c r="O117" s="135">
        <f>VALUE('SVS UR'!$E$64)</f>
        <v>0</v>
      </c>
      <c r="P117" s="349"/>
      <c r="Q117" s="350"/>
      <c r="R117" s="350"/>
      <c r="S117" s="351"/>
    </row>
    <row r="118" spans="2:19" s="131" customFormat="1" ht="29.1" hidden="1" customHeight="1" x14ac:dyDescent="0.2">
      <c r="B118" s="189">
        <v>112</v>
      </c>
      <c r="C118" s="193" t="s">
        <v>398</v>
      </c>
      <c r="D118" s="194" t="s">
        <v>399</v>
      </c>
      <c r="E118" s="193" t="s">
        <v>378</v>
      </c>
      <c r="F118" s="212" t="s">
        <v>195</v>
      </c>
      <c r="G118" s="193" t="s">
        <v>379</v>
      </c>
      <c r="H118" s="195">
        <v>175.53</v>
      </c>
      <c r="I118" s="197"/>
      <c r="J118" s="143">
        <f>IF(I118=0,0,VLOOKUP(I118,Reinigungsturnus!$A$5:$C$21,3,FALSE)*H118/12)</f>
        <v>0</v>
      </c>
      <c r="K118" s="132">
        <v>450</v>
      </c>
      <c r="L118" s="133">
        <f t="shared" si="3"/>
        <v>0</v>
      </c>
      <c r="M118" s="134">
        <f t="shared" si="4"/>
        <v>0</v>
      </c>
      <c r="N118" s="134">
        <f t="shared" si="5"/>
        <v>0</v>
      </c>
      <c r="O118" s="135">
        <f>VALUE('SVS UR'!$E$64)</f>
        <v>0</v>
      </c>
      <c r="P118" s="349"/>
      <c r="Q118" s="350"/>
      <c r="R118" s="350"/>
      <c r="S118" s="351"/>
    </row>
    <row r="119" spans="2:19" s="131" customFormat="1" ht="29.1" hidden="1" customHeight="1" x14ac:dyDescent="0.2">
      <c r="B119" s="189">
        <v>113</v>
      </c>
      <c r="C119" s="193" t="s">
        <v>400</v>
      </c>
      <c r="D119" s="194" t="s">
        <v>401</v>
      </c>
      <c r="E119" s="193" t="s">
        <v>378</v>
      </c>
      <c r="F119" s="212" t="s">
        <v>195</v>
      </c>
      <c r="G119" s="193" t="s">
        <v>379</v>
      </c>
      <c r="H119" s="195">
        <v>96.43</v>
      </c>
      <c r="I119" s="197"/>
      <c r="J119" s="143">
        <f>IF(I119=0,0,VLOOKUP(I119,Reinigungsturnus!$A$5:$C$21,3,FALSE)*H119/12)</f>
        <v>0</v>
      </c>
      <c r="K119" s="132">
        <v>450</v>
      </c>
      <c r="L119" s="133">
        <f t="shared" si="3"/>
        <v>0</v>
      </c>
      <c r="M119" s="134">
        <f t="shared" si="4"/>
        <v>0</v>
      </c>
      <c r="N119" s="134">
        <f t="shared" si="5"/>
        <v>0</v>
      </c>
      <c r="O119" s="135">
        <f>VALUE('SVS UR'!$E$64)</f>
        <v>0</v>
      </c>
      <c r="P119" s="349"/>
      <c r="Q119" s="350"/>
      <c r="R119" s="350"/>
      <c r="S119" s="351"/>
    </row>
    <row r="120" spans="2:19" s="131" customFormat="1" ht="29.1" hidden="1" customHeight="1" x14ac:dyDescent="0.2">
      <c r="B120" s="189">
        <v>114</v>
      </c>
      <c r="C120" s="193" t="s">
        <v>402</v>
      </c>
      <c r="D120" s="194" t="s">
        <v>403</v>
      </c>
      <c r="E120" s="193" t="s">
        <v>378</v>
      </c>
      <c r="F120" s="212" t="s">
        <v>196</v>
      </c>
      <c r="G120" s="193" t="s">
        <v>394</v>
      </c>
      <c r="H120" s="195">
        <v>14.14</v>
      </c>
      <c r="I120" s="197"/>
      <c r="J120" s="143">
        <f>IF(I120=0,0,VLOOKUP(I120,Reinigungsturnus!$A$5:$C$21,3,FALSE)*H120/12)</f>
        <v>0</v>
      </c>
      <c r="K120" s="132">
        <v>210</v>
      </c>
      <c r="L120" s="133">
        <f t="shared" si="3"/>
        <v>0</v>
      </c>
      <c r="M120" s="134">
        <f t="shared" si="4"/>
        <v>0</v>
      </c>
      <c r="N120" s="134">
        <f t="shared" si="5"/>
        <v>0</v>
      </c>
      <c r="O120" s="135">
        <f>VALUE('SVS UR'!$E$64)</f>
        <v>0</v>
      </c>
      <c r="P120" s="349"/>
      <c r="Q120" s="350"/>
      <c r="R120" s="350"/>
      <c r="S120" s="351"/>
    </row>
    <row r="121" spans="2:19" s="131" customFormat="1" ht="29.1" hidden="1" customHeight="1" x14ac:dyDescent="0.2">
      <c r="B121" s="189">
        <v>115</v>
      </c>
      <c r="C121" s="193" t="s">
        <v>404</v>
      </c>
      <c r="D121" s="194" t="s">
        <v>405</v>
      </c>
      <c r="E121" s="193" t="s">
        <v>378</v>
      </c>
      <c r="F121" s="212" t="s">
        <v>197</v>
      </c>
      <c r="G121" s="193" t="s">
        <v>314</v>
      </c>
      <c r="H121" s="195">
        <v>57.94</v>
      </c>
      <c r="I121" s="197"/>
      <c r="J121" s="143">
        <f>IF(I121=0,0,VLOOKUP(I121,Reinigungsturnus!$A$5:$C$21,3,FALSE)*H121/12)</f>
        <v>0</v>
      </c>
      <c r="K121" s="132">
        <v>220</v>
      </c>
      <c r="L121" s="133">
        <f t="shared" si="3"/>
        <v>0</v>
      </c>
      <c r="M121" s="134">
        <f t="shared" si="4"/>
        <v>0</v>
      </c>
      <c r="N121" s="134">
        <f t="shared" si="5"/>
        <v>0</v>
      </c>
      <c r="O121" s="135">
        <f>VALUE('SVS UR'!$E$64)</f>
        <v>0</v>
      </c>
      <c r="P121" s="349"/>
      <c r="Q121" s="350"/>
      <c r="R121" s="350"/>
      <c r="S121" s="351"/>
    </row>
    <row r="122" spans="2:19" s="131" customFormat="1" ht="29.1" hidden="1" customHeight="1" x14ac:dyDescent="0.2">
      <c r="B122" s="189">
        <v>116</v>
      </c>
      <c r="C122" s="193" t="s">
        <v>416</v>
      </c>
      <c r="D122" s="194" t="s">
        <v>417</v>
      </c>
      <c r="E122" s="193" t="s">
        <v>378</v>
      </c>
      <c r="F122" s="212" t="s">
        <v>310</v>
      </c>
      <c r="G122" s="193" t="s">
        <v>314</v>
      </c>
      <c r="H122" s="195">
        <v>7.88</v>
      </c>
      <c r="I122" s="197"/>
      <c r="J122" s="143">
        <f>IF(I122=0,0,VLOOKUP(I122,Reinigungsturnus!$A$5:$C$21,3,FALSE)*H122/12)</f>
        <v>0</v>
      </c>
      <c r="K122" s="132">
        <v>300</v>
      </c>
      <c r="L122" s="133">
        <f t="shared" si="3"/>
        <v>0</v>
      </c>
      <c r="M122" s="134">
        <f t="shared" si="4"/>
        <v>0</v>
      </c>
      <c r="N122" s="134">
        <f t="shared" si="5"/>
        <v>0</v>
      </c>
      <c r="O122" s="135">
        <f>VALUE('SVS UR'!$E$64)</f>
        <v>0</v>
      </c>
      <c r="P122" s="349"/>
      <c r="Q122" s="350"/>
      <c r="R122" s="350"/>
      <c r="S122" s="351"/>
    </row>
    <row r="123" spans="2:19" s="131" customFormat="1" ht="29.1" hidden="1" customHeight="1" x14ac:dyDescent="0.2">
      <c r="B123" s="189">
        <v>117</v>
      </c>
      <c r="C123" s="193" t="s">
        <v>416</v>
      </c>
      <c r="D123" s="194" t="s">
        <v>418</v>
      </c>
      <c r="E123" s="193" t="s">
        <v>378</v>
      </c>
      <c r="F123" s="212" t="s">
        <v>310</v>
      </c>
      <c r="G123" s="193" t="s">
        <v>314</v>
      </c>
      <c r="H123" s="195">
        <v>11.91</v>
      </c>
      <c r="I123" s="197"/>
      <c r="J123" s="143">
        <f>IF(I123=0,0,VLOOKUP(I123,Reinigungsturnus!$A$5:$C$21,3,FALSE)*H123/12)</f>
        <v>0</v>
      </c>
      <c r="K123" s="132">
        <v>300</v>
      </c>
      <c r="L123" s="133">
        <f t="shared" si="3"/>
        <v>0</v>
      </c>
      <c r="M123" s="134">
        <f t="shared" si="4"/>
        <v>0</v>
      </c>
      <c r="N123" s="134">
        <f t="shared" si="5"/>
        <v>0</v>
      </c>
      <c r="O123" s="135">
        <f>VALUE('SVS UR'!$E$64)</f>
        <v>0</v>
      </c>
      <c r="P123" s="349"/>
      <c r="Q123" s="350"/>
      <c r="R123" s="350"/>
      <c r="S123" s="351"/>
    </row>
    <row r="124" spans="2:19" s="131" customFormat="1" ht="29.1" hidden="1" customHeight="1" x14ac:dyDescent="0.2">
      <c r="B124" s="189">
        <v>118</v>
      </c>
      <c r="C124" s="193" t="s">
        <v>416</v>
      </c>
      <c r="D124" s="194" t="s">
        <v>419</v>
      </c>
      <c r="E124" s="193" t="s">
        <v>378</v>
      </c>
      <c r="F124" s="212" t="s">
        <v>310</v>
      </c>
      <c r="G124" s="193" t="s">
        <v>314</v>
      </c>
      <c r="H124" s="195">
        <v>11.97</v>
      </c>
      <c r="I124" s="197"/>
      <c r="J124" s="143">
        <f>IF(I124=0,0,VLOOKUP(I124,Reinigungsturnus!$A$5:$C$21,3,FALSE)*H124/12)</f>
        <v>0</v>
      </c>
      <c r="K124" s="132">
        <v>300</v>
      </c>
      <c r="L124" s="133">
        <f t="shared" si="3"/>
        <v>0</v>
      </c>
      <c r="M124" s="134">
        <f t="shared" si="4"/>
        <v>0</v>
      </c>
      <c r="N124" s="134">
        <f t="shared" si="5"/>
        <v>0</v>
      </c>
      <c r="O124" s="135">
        <f>VALUE('SVS UR'!$E$64)</f>
        <v>0</v>
      </c>
      <c r="P124" s="349"/>
      <c r="Q124" s="350"/>
      <c r="R124" s="350"/>
      <c r="S124" s="351"/>
    </row>
    <row r="125" spans="2:19" s="131" customFormat="1" ht="29.1" hidden="1" customHeight="1" x14ac:dyDescent="0.2">
      <c r="B125" s="189">
        <v>119</v>
      </c>
      <c r="C125" s="193" t="s">
        <v>422</v>
      </c>
      <c r="D125" s="194" t="s">
        <v>423</v>
      </c>
      <c r="E125" s="193" t="s">
        <v>378</v>
      </c>
      <c r="F125" s="212" t="s">
        <v>194</v>
      </c>
      <c r="G125" s="193" t="s">
        <v>314</v>
      </c>
      <c r="H125" s="195">
        <v>14.65</v>
      </c>
      <c r="I125" s="197"/>
      <c r="J125" s="143">
        <f>IF(I125=0,0,VLOOKUP(I125,Reinigungsturnus!$A$5:$C$21,3,FALSE)*H125/12)</f>
        <v>0</v>
      </c>
      <c r="K125" s="132">
        <v>100</v>
      </c>
      <c r="L125" s="133">
        <f t="shared" si="3"/>
        <v>0</v>
      </c>
      <c r="M125" s="134">
        <f t="shared" si="4"/>
        <v>0</v>
      </c>
      <c r="N125" s="134">
        <f t="shared" si="5"/>
        <v>0</v>
      </c>
      <c r="O125" s="135">
        <f>VALUE('SVS UR'!$E$64)</f>
        <v>0</v>
      </c>
      <c r="P125" s="349"/>
      <c r="Q125" s="350"/>
      <c r="R125" s="350"/>
      <c r="S125" s="351"/>
    </row>
    <row r="126" spans="2:19" s="131" customFormat="1" ht="29.1" hidden="1" customHeight="1" x14ac:dyDescent="0.2">
      <c r="B126" s="189">
        <v>120</v>
      </c>
      <c r="C126" s="193" t="s">
        <v>416</v>
      </c>
      <c r="D126" s="194" t="s">
        <v>424</v>
      </c>
      <c r="E126" s="193" t="s">
        <v>378</v>
      </c>
      <c r="F126" s="212" t="s">
        <v>310</v>
      </c>
      <c r="G126" s="193" t="s">
        <v>425</v>
      </c>
      <c r="H126" s="195">
        <v>7.9</v>
      </c>
      <c r="I126" s="197"/>
      <c r="J126" s="143">
        <f>IF(I126=0,0,VLOOKUP(I126,Reinigungsturnus!$A$5:$C$21,3,FALSE)*H126/12)</f>
        <v>0</v>
      </c>
      <c r="K126" s="132">
        <v>200</v>
      </c>
      <c r="L126" s="133">
        <f t="shared" si="3"/>
        <v>0</v>
      </c>
      <c r="M126" s="134">
        <f t="shared" si="4"/>
        <v>0</v>
      </c>
      <c r="N126" s="134">
        <f t="shared" si="5"/>
        <v>0</v>
      </c>
      <c r="O126" s="135">
        <f>VALUE('SVS UR'!$E$64)</f>
        <v>0</v>
      </c>
      <c r="P126" s="349"/>
      <c r="Q126" s="350"/>
      <c r="R126" s="350"/>
      <c r="S126" s="351"/>
    </row>
    <row r="127" spans="2:19" s="131" customFormat="1" ht="29.1" hidden="1" customHeight="1" x14ac:dyDescent="0.2">
      <c r="B127" s="189">
        <v>121</v>
      </c>
      <c r="C127" s="193" t="s">
        <v>416</v>
      </c>
      <c r="D127" s="194" t="s">
        <v>426</v>
      </c>
      <c r="E127" s="193" t="s">
        <v>378</v>
      </c>
      <c r="F127" s="212" t="s">
        <v>310</v>
      </c>
      <c r="G127" s="193" t="s">
        <v>425</v>
      </c>
      <c r="H127" s="195">
        <v>13.32</v>
      </c>
      <c r="I127" s="197"/>
      <c r="J127" s="143">
        <f>IF(I127=0,0,VLOOKUP(I127,Reinigungsturnus!$A$5:$C$21,3,FALSE)*H127/12)</f>
        <v>0</v>
      </c>
      <c r="K127" s="132">
        <v>200</v>
      </c>
      <c r="L127" s="133">
        <f t="shared" si="3"/>
        <v>0</v>
      </c>
      <c r="M127" s="134">
        <f t="shared" si="4"/>
        <v>0</v>
      </c>
      <c r="N127" s="134">
        <f t="shared" si="5"/>
        <v>0</v>
      </c>
      <c r="O127" s="135">
        <f>VALUE('SVS UR'!$E$64)</f>
        <v>0</v>
      </c>
      <c r="P127" s="349"/>
      <c r="Q127" s="350"/>
      <c r="R127" s="350"/>
      <c r="S127" s="351"/>
    </row>
    <row r="128" spans="2:19" s="131" customFormat="1" ht="29.1" hidden="1" customHeight="1" x14ac:dyDescent="0.2">
      <c r="B128" s="189">
        <v>122</v>
      </c>
      <c r="C128" s="193" t="s">
        <v>416</v>
      </c>
      <c r="D128" s="194" t="s">
        <v>427</v>
      </c>
      <c r="E128" s="193" t="s">
        <v>378</v>
      </c>
      <c r="F128" s="212" t="s">
        <v>310</v>
      </c>
      <c r="G128" s="193" t="s">
        <v>425</v>
      </c>
      <c r="H128" s="195">
        <v>13</v>
      </c>
      <c r="I128" s="197"/>
      <c r="J128" s="143">
        <f>IF(I128=0,0,VLOOKUP(I128,Reinigungsturnus!$A$5:$C$21,3,FALSE)*H128/12)</f>
        <v>0</v>
      </c>
      <c r="K128" s="132">
        <v>200</v>
      </c>
      <c r="L128" s="133">
        <f t="shared" si="3"/>
        <v>0</v>
      </c>
      <c r="M128" s="134">
        <f t="shared" si="4"/>
        <v>0</v>
      </c>
      <c r="N128" s="134">
        <f t="shared" si="5"/>
        <v>0</v>
      </c>
      <c r="O128" s="135">
        <f>VALUE('SVS UR'!$E$64)</f>
        <v>0</v>
      </c>
      <c r="P128" s="349"/>
      <c r="Q128" s="350"/>
      <c r="R128" s="350"/>
      <c r="S128" s="351"/>
    </row>
    <row r="129" spans="2:19" s="188" customFormat="1" ht="29.1" hidden="1" customHeight="1" x14ac:dyDescent="0.2">
      <c r="B129" s="189">
        <v>123</v>
      </c>
      <c r="C129" s="193" t="s">
        <v>428</v>
      </c>
      <c r="D129" s="194" t="s">
        <v>429</v>
      </c>
      <c r="E129" s="193" t="s">
        <v>378</v>
      </c>
      <c r="F129" s="212" t="s">
        <v>194</v>
      </c>
      <c r="G129" s="193" t="s">
        <v>314</v>
      </c>
      <c r="H129" s="195">
        <v>14.7</v>
      </c>
      <c r="I129" s="197"/>
      <c r="J129" s="143">
        <f>IF(I129=0,0,VLOOKUP(I129,Reinigungsturnus!$A$5:$C$21,3,FALSE)*H129/12)</f>
        <v>0</v>
      </c>
      <c r="K129" s="132">
        <v>100</v>
      </c>
      <c r="L129" s="133">
        <f t="shared" si="3"/>
        <v>0</v>
      </c>
      <c r="M129" s="134">
        <f t="shared" si="4"/>
        <v>0</v>
      </c>
      <c r="N129" s="134">
        <f t="shared" si="5"/>
        <v>0</v>
      </c>
      <c r="O129" s="135">
        <f>VALUE('SVS UR'!$E$64)</f>
        <v>0</v>
      </c>
      <c r="P129" s="349"/>
      <c r="Q129" s="350"/>
      <c r="R129" s="350"/>
      <c r="S129" s="351"/>
    </row>
    <row r="130" spans="2:19" s="188" customFormat="1" ht="29.1" hidden="1" customHeight="1" x14ac:dyDescent="0.2">
      <c r="B130" s="189">
        <v>124</v>
      </c>
      <c r="C130" s="193" t="s">
        <v>180</v>
      </c>
      <c r="D130" s="194" t="s">
        <v>439</v>
      </c>
      <c r="E130" s="193" t="s">
        <v>436</v>
      </c>
      <c r="F130" s="212" t="s">
        <v>195</v>
      </c>
      <c r="G130" s="193" t="s">
        <v>397</v>
      </c>
      <c r="H130" s="195">
        <v>477.53</v>
      </c>
      <c r="I130" s="197"/>
      <c r="J130" s="143">
        <f>IF(I130=0,0,VLOOKUP(I130,Reinigungsturnus!$A$5:$C$21,3,FALSE)*H130/12)</f>
        <v>0</v>
      </c>
      <c r="K130" s="132">
        <v>650</v>
      </c>
      <c r="L130" s="133">
        <f t="shared" si="3"/>
        <v>0</v>
      </c>
      <c r="M130" s="134">
        <f t="shared" si="4"/>
        <v>0</v>
      </c>
      <c r="N130" s="134">
        <f t="shared" si="5"/>
        <v>0</v>
      </c>
      <c r="O130" s="135">
        <f>VALUE('SVS UR'!$E$64)</f>
        <v>0</v>
      </c>
      <c r="P130" s="349"/>
      <c r="Q130" s="350"/>
      <c r="R130" s="350"/>
      <c r="S130" s="351"/>
    </row>
    <row r="131" spans="2:19" s="188" customFormat="1" ht="29.1" hidden="1" customHeight="1" x14ac:dyDescent="0.2">
      <c r="B131" s="189">
        <v>125</v>
      </c>
      <c r="C131" s="193" t="s">
        <v>374</v>
      </c>
      <c r="D131" s="194" t="s">
        <v>442</v>
      </c>
      <c r="E131" s="193" t="s">
        <v>436</v>
      </c>
      <c r="F131" s="212" t="s">
        <v>196</v>
      </c>
      <c r="G131" s="193" t="s">
        <v>314</v>
      </c>
      <c r="H131" s="195">
        <v>32.54</v>
      </c>
      <c r="I131" s="197"/>
      <c r="J131" s="143">
        <f>IF(I131=0,0,VLOOKUP(I131,Reinigungsturnus!$A$5:$C$21,3,FALSE)*H131/12)</f>
        <v>0</v>
      </c>
      <c r="K131" s="132">
        <v>210</v>
      </c>
      <c r="L131" s="133">
        <f t="shared" si="3"/>
        <v>0</v>
      </c>
      <c r="M131" s="134">
        <f t="shared" si="4"/>
        <v>0</v>
      </c>
      <c r="N131" s="134">
        <f t="shared" si="5"/>
        <v>0</v>
      </c>
      <c r="O131" s="135">
        <f>VALUE('SVS UR'!$E$64)</f>
        <v>0</v>
      </c>
      <c r="P131" s="349"/>
      <c r="Q131" s="350"/>
      <c r="R131" s="350"/>
      <c r="S131" s="351"/>
    </row>
    <row r="132" spans="2:19" s="188" customFormat="1" ht="29.1" hidden="1" customHeight="1" x14ac:dyDescent="0.2">
      <c r="B132" s="189">
        <v>126</v>
      </c>
      <c r="C132" s="193" t="s">
        <v>323</v>
      </c>
      <c r="D132" s="194" t="s">
        <v>443</v>
      </c>
      <c r="E132" s="193" t="s">
        <v>436</v>
      </c>
      <c r="F132" s="212" t="s">
        <v>194</v>
      </c>
      <c r="G132" s="193" t="s">
        <v>314</v>
      </c>
      <c r="H132" s="195">
        <v>15.88</v>
      </c>
      <c r="I132" s="197"/>
      <c r="J132" s="143">
        <f>IF(I132=0,0,VLOOKUP(I132,Reinigungsturnus!$A$5:$C$21,3,FALSE)*H132/12)</f>
        <v>0</v>
      </c>
      <c r="K132" s="132">
        <v>120</v>
      </c>
      <c r="L132" s="133">
        <f t="shared" si="3"/>
        <v>0</v>
      </c>
      <c r="M132" s="134">
        <f t="shared" si="4"/>
        <v>0</v>
      </c>
      <c r="N132" s="134">
        <f t="shared" si="5"/>
        <v>0</v>
      </c>
      <c r="O132" s="135">
        <f>VALUE('SVS UR'!$E$64)</f>
        <v>0</v>
      </c>
      <c r="P132" s="349"/>
      <c r="Q132" s="350"/>
      <c r="R132" s="350"/>
      <c r="S132" s="351"/>
    </row>
    <row r="133" spans="2:19" s="131" customFormat="1" ht="29.1" hidden="1" customHeight="1" x14ac:dyDescent="0.2">
      <c r="B133" s="189">
        <v>127</v>
      </c>
      <c r="C133" s="193" t="s">
        <v>325</v>
      </c>
      <c r="D133" s="194" t="s">
        <v>444</v>
      </c>
      <c r="E133" s="193" t="s">
        <v>436</v>
      </c>
      <c r="F133" s="212" t="s">
        <v>194</v>
      </c>
      <c r="G133" s="193" t="s">
        <v>314</v>
      </c>
      <c r="H133" s="195">
        <v>21.34</v>
      </c>
      <c r="I133" s="197"/>
      <c r="J133" s="143">
        <f>IF(I133=0,0,VLOOKUP(I133,Reinigungsturnus!$A$5:$C$21,3,FALSE)*H133/12)</f>
        <v>0</v>
      </c>
      <c r="K133" s="132">
        <v>100</v>
      </c>
      <c r="L133" s="133">
        <f t="shared" si="3"/>
        <v>0</v>
      </c>
      <c r="M133" s="134">
        <f t="shared" si="4"/>
        <v>0</v>
      </c>
      <c r="N133" s="134">
        <f t="shared" si="5"/>
        <v>0</v>
      </c>
      <c r="O133" s="135">
        <f>VALUE('SVS UR'!$E$64)</f>
        <v>0</v>
      </c>
      <c r="P133" s="349"/>
      <c r="Q133" s="350"/>
      <c r="R133" s="350"/>
      <c r="S133" s="351"/>
    </row>
    <row r="134" spans="2:19" s="131" customFormat="1" ht="29.1" hidden="1" customHeight="1" x14ac:dyDescent="0.2">
      <c r="B134" s="189">
        <v>128</v>
      </c>
      <c r="C134" s="193" t="s">
        <v>319</v>
      </c>
      <c r="D134" s="194" t="s">
        <v>445</v>
      </c>
      <c r="E134" s="193" t="s">
        <v>436</v>
      </c>
      <c r="F134" s="212" t="s">
        <v>194</v>
      </c>
      <c r="G134" s="193" t="s">
        <v>314</v>
      </c>
      <c r="H134" s="195">
        <v>24.59</v>
      </c>
      <c r="I134" s="197"/>
      <c r="J134" s="143">
        <f>IF(I134=0,0,VLOOKUP(I134,Reinigungsturnus!$A$5:$C$21,3,FALSE)*H134/12)</f>
        <v>0</v>
      </c>
      <c r="K134" s="132">
        <v>120</v>
      </c>
      <c r="L134" s="133">
        <f t="shared" si="3"/>
        <v>0</v>
      </c>
      <c r="M134" s="134">
        <f t="shared" si="4"/>
        <v>0</v>
      </c>
      <c r="N134" s="134">
        <f t="shared" si="5"/>
        <v>0</v>
      </c>
      <c r="O134" s="135">
        <f>VALUE('SVS UR'!$E$64)</f>
        <v>0</v>
      </c>
      <c r="P134" s="349"/>
      <c r="Q134" s="350"/>
      <c r="R134" s="350"/>
      <c r="S134" s="351"/>
    </row>
    <row r="135" spans="2:19" s="131" customFormat="1" ht="29.1" hidden="1" customHeight="1" x14ac:dyDescent="0.2">
      <c r="B135" s="189">
        <v>129</v>
      </c>
      <c r="C135" s="193" t="s">
        <v>321</v>
      </c>
      <c r="D135" s="194" t="s">
        <v>446</v>
      </c>
      <c r="E135" s="193" t="s">
        <v>436</v>
      </c>
      <c r="F135" s="212" t="s">
        <v>194</v>
      </c>
      <c r="G135" s="193" t="s">
        <v>314</v>
      </c>
      <c r="H135" s="195">
        <v>23.79</v>
      </c>
      <c r="I135" s="197"/>
      <c r="J135" s="143">
        <f>IF(I135=0,0,VLOOKUP(I135,Reinigungsturnus!$A$5:$C$21,3,FALSE)*H135/12)</f>
        <v>0</v>
      </c>
      <c r="K135" s="132">
        <v>100</v>
      </c>
      <c r="L135" s="133">
        <f t="shared" si="3"/>
        <v>0</v>
      </c>
      <c r="M135" s="134">
        <f t="shared" si="4"/>
        <v>0</v>
      </c>
      <c r="N135" s="134">
        <f t="shared" si="5"/>
        <v>0</v>
      </c>
      <c r="O135" s="135">
        <f>VALUE('SVS UR'!$E$64)</f>
        <v>0</v>
      </c>
      <c r="P135" s="349"/>
      <c r="Q135" s="350"/>
      <c r="R135" s="350"/>
      <c r="S135" s="351"/>
    </row>
    <row r="136" spans="2:19" s="131" customFormat="1" ht="29.1" hidden="1" customHeight="1" x14ac:dyDescent="0.2">
      <c r="B136" s="189">
        <v>130</v>
      </c>
      <c r="C136" s="193" t="s">
        <v>462</v>
      </c>
      <c r="D136" s="194" t="s">
        <v>463</v>
      </c>
      <c r="E136" s="193" t="s">
        <v>436</v>
      </c>
      <c r="F136" s="212" t="s">
        <v>194</v>
      </c>
      <c r="G136" s="193" t="s">
        <v>314</v>
      </c>
      <c r="H136" s="195">
        <v>6.07</v>
      </c>
      <c r="I136" s="197"/>
      <c r="J136" s="143">
        <f>IF(I136=0,0,VLOOKUP(I136,Reinigungsturnus!$A$5:$C$21,3,FALSE)*H136/12)</f>
        <v>0</v>
      </c>
      <c r="K136" s="132">
        <v>100</v>
      </c>
      <c r="L136" s="133">
        <f t="shared" si="3"/>
        <v>0</v>
      </c>
      <c r="M136" s="134">
        <f t="shared" si="4"/>
        <v>0</v>
      </c>
      <c r="N136" s="134">
        <f t="shared" si="5"/>
        <v>0</v>
      </c>
      <c r="O136" s="135">
        <f>VALUE('SVS UR'!$E$64)</f>
        <v>0</v>
      </c>
      <c r="P136" s="349"/>
      <c r="Q136" s="350"/>
      <c r="R136" s="350"/>
      <c r="S136" s="351"/>
    </row>
    <row r="137" spans="2:19" ht="26.1" customHeight="1" x14ac:dyDescent="0.2">
      <c r="B137" s="125" t="s">
        <v>175</v>
      </c>
      <c r="C137" s="104"/>
      <c r="D137" s="104"/>
      <c r="E137" s="104"/>
      <c r="F137" s="104"/>
      <c r="G137" s="104"/>
      <c r="H137" s="105"/>
      <c r="I137" s="104"/>
      <c r="J137" s="104"/>
      <c r="K137" s="104"/>
      <c r="L137" s="105">
        <f>SUM(L9:L136)</f>
        <v>0</v>
      </c>
      <c r="M137" s="126">
        <f>SUM(M9:M136)</f>
        <v>0</v>
      </c>
      <c r="N137" s="126">
        <f>SUM(N9:N136)</f>
        <v>0</v>
      </c>
      <c r="O137" s="105"/>
      <c r="P137" s="105"/>
      <c r="Q137" s="105">
        <f>SUM(Q9:Q136)</f>
        <v>0</v>
      </c>
      <c r="R137" s="126">
        <f>SUM(R9:R136)</f>
        <v>0</v>
      </c>
      <c r="S137" s="127"/>
    </row>
    <row r="138" spans="2:19" ht="26.1" customHeight="1" x14ac:dyDescent="0.2">
      <c r="B138" s="128"/>
    </row>
    <row r="139" spans="2:19" ht="26.1" customHeight="1" x14ac:dyDescent="0.2">
      <c r="B139" s="211" t="s">
        <v>518</v>
      </c>
      <c r="C139" s="210"/>
      <c r="D139" s="210"/>
      <c r="E139" s="210"/>
      <c r="F139" s="210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1A2059B2-A60E-4245-8EC1-E9C15828ADF5}"/>
    </customSheetView>
  </customSheetViews>
  <mergeCells count="5">
    <mergeCell ref="P106:S136"/>
    <mergeCell ref="B105:I105"/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tabSelected="1" view="pageLayout" topLeftCell="A4" workbookViewId="0">
      <selection activeCell="C24" sqref="C24:D24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165</v>
      </c>
    </row>
    <row r="3" spans="1:6" ht="12.75" customHeight="1" x14ac:dyDescent="0.2">
      <c r="A3" s="61"/>
    </row>
    <row r="5" spans="1:6" ht="18" x14ac:dyDescent="0.2">
      <c r="A5" s="63" t="s">
        <v>110</v>
      </c>
    </row>
    <row r="6" spans="1:6" ht="18" x14ac:dyDescent="0.2">
      <c r="A6" s="63"/>
    </row>
    <row r="7" spans="1:6" ht="18" x14ac:dyDescent="0.2">
      <c r="A7" s="106"/>
    </row>
    <row r="10" spans="1:6" ht="54" customHeight="1" x14ac:dyDescent="0.2">
      <c r="A10" s="55" t="s">
        <v>171</v>
      </c>
      <c r="B10" s="55" t="s">
        <v>107</v>
      </c>
      <c r="C10" s="55" t="s">
        <v>161</v>
      </c>
      <c r="D10" s="56" t="s">
        <v>8</v>
      </c>
      <c r="E10" s="56" t="s">
        <v>9</v>
      </c>
      <c r="F10" s="55" t="s">
        <v>111</v>
      </c>
    </row>
    <row r="11" spans="1:6" ht="36" customHeight="1" x14ac:dyDescent="0.2">
      <c r="A11" s="64" t="s">
        <v>153</v>
      </c>
      <c r="B11" s="92">
        <f>VALUE('Unterhalts- und Grundreinigung'!L137)</f>
        <v>0</v>
      </c>
      <c r="C11" s="92">
        <f>B11*12</f>
        <v>0</v>
      </c>
      <c r="D11" s="93">
        <f>VALUE('Unterhalts- und Grundreinigung'!N137)</f>
        <v>0</v>
      </c>
      <c r="E11" s="93">
        <f>D11/12</f>
        <v>0</v>
      </c>
      <c r="F11" s="107" t="s">
        <v>180</v>
      </c>
    </row>
    <row r="12" spans="1:6" ht="36" customHeight="1" thickBot="1" x14ac:dyDescent="0.25">
      <c r="A12" s="65" t="s">
        <v>159</v>
      </c>
      <c r="B12" s="92"/>
      <c r="C12" s="92">
        <f>VALUE('Unterhalts- und Grundreinigung'!Q137)</f>
        <v>0</v>
      </c>
      <c r="D12" s="93">
        <f>VALUE('Unterhalts- und Grundreinigung'!R137)</f>
        <v>0</v>
      </c>
      <c r="E12" s="93"/>
      <c r="F12" s="107" t="s">
        <v>180</v>
      </c>
    </row>
    <row r="13" spans="1:6" ht="36" customHeight="1" thickTop="1" x14ac:dyDescent="0.2">
      <c r="A13" s="66"/>
      <c r="B13" s="110" t="s">
        <v>108</v>
      </c>
      <c r="C13" s="91"/>
      <c r="D13" s="111">
        <f>SUM(D11:D12)</f>
        <v>0</v>
      </c>
      <c r="E13" s="111">
        <f>SUM(E11:E12)</f>
        <v>0</v>
      </c>
    </row>
    <row r="14" spans="1:6" ht="36" customHeight="1" x14ac:dyDescent="0.2">
      <c r="A14" s="67"/>
      <c r="B14" s="112">
        <v>0.19</v>
      </c>
      <c r="C14" s="112"/>
      <c r="D14" s="113">
        <f>D13*$B$14</f>
        <v>0</v>
      </c>
      <c r="E14" s="113">
        <f>E13*$B$14</f>
        <v>0</v>
      </c>
    </row>
    <row r="15" spans="1:6" ht="36" customHeight="1" x14ac:dyDescent="0.2">
      <c r="A15" s="67"/>
      <c r="B15" s="114" t="s">
        <v>109</v>
      </c>
      <c r="C15" s="114"/>
      <c r="D15" s="115">
        <f>SUM(D13:D14)</f>
        <v>0</v>
      </c>
      <c r="E15" s="115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139</v>
      </c>
    </row>
    <row r="22" spans="1:6" ht="27.95" customHeight="1" x14ac:dyDescent="0.2">
      <c r="A22" s="68" t="s">
        <v>140</v>
      </c>
      <c r="B22" s="69"/>
      <c r="C22" s="357"/>
      <c r="D22" s="358"/>
      <c r="F22" s="108"/>
    </row>
    <row r="23" spans="1:6" ht="17.100000000000001" customHeight="1" x14ac:dyDescent="0.2">
      <c r="F23" s="108"/>
    </row>
    <row r="24" spans="1:6" ht="27.95" customHeight="1" x14ac:dyDescent="0.2">
      <c r="A24" s="68" t="s">
        <v>160</v>
      </c>
      <c r="B24" s="69"/>
      <c r="C24" s="357"/>
      <c r="D24" s="358"/>
      <c r="F24" s="109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2020-01-08T11:58:30Z</cp:lastPrinted>
  <dcterms:created xsi:type="dcterms:W3CDTF">2006-01-25T13:28:40Z</dcterms:created>
  <dcterms:modified xsi:type="dcterms:W3CDTF">2026-02-02T12:01:01Z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